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 activeTab="2"/>
  </bookViews>
  <sheets>
    <sheet name="Inventory" sheetId="2" r:id="rId1"/>
    <sheet name="Satisfaction Survey" sheetId="3" r:id="rId2"/>
    <sheet name="Average Ratings" sheetId="4" r:id="rId3"/>
    <sheet name="Criteria" sheetId="5" r:id="rId4"/>
    <sheet name="Depreciation" sheetId="6" r:id="rId5"/>
    <sheet name="E-Mail" sheetId="7" r:id="rId6"/>
  </sheets>
  <definedNames>
    <definedName name="Inventory">Inventory!$A$3:$I$39</definedName>
    <definedName name="Survey">'Satisfaction Survey'!$A$4:$H$40</definedName>
  </definedNames>
  <calcPr calcId="162913"/>
</workbook>
</file>

<file path=xl/calcChain.xml><?xml version="1.0" encoding="utf-8"?>
<calcChain xmlns="http://schemas.openxmlformats.org/spreadsheetml/2006/main">
  <c r="C6" i="7" l="1"/>
  <c r="C7" i="7"/>
  <c r="C8" i="7"/>
  <c r="C5" i="7"/>
  <c r="C19" i="6"/>
  <c r="C12" i="6"/>
  <c r="C13" i="6"/>
  <c r="C14" i="6"/>
  <c r="C15" i="6"/>
  <c r="C16" i="6"/>
  <c r="C17" i="6"/>
  <c r="C18" i="6"/>
  <c r="C11" i="6"/>
  <c r="H9" i="4"/>
  <c r="H8" i="4"/>
  <c r="H6" i="4"/>
  <c r="H5" i="4"/>
  <c r="H7" i="4"/>
  <c r="G5" i="4"/>
  <c r="G6" i="4"/>
  <c r="G7" i="4"/>
  <c r="G8" i="4"/>
  <c r="G9" i="4"/>
  <c r="F9" i="4"/>
  <c r="E9" i="4"/>
  <c r="D9" i="4"/>
  <c r="C9" i="4"/>
  <c r="F8" i="4"/>
  <c r="E8" i="4"/>
  <c r="D8" i="4"/>
  <c r="C8" i="4"/>
  <c r="F7" i="4"/>
  <c r="E7" i="4"/>
  <c r="D7" i="4"/>
  <c r="F6" i="4"/>
  <c r="E6" i="4"/>
  <c r="D6" i="4"/>
  <c r="C6" i="4"/>
  <c r="F5" i="4"/>
  <c r="E5" i="4"/>
  <c r="D5" i="4"/>
  <c r="C5" i="4"/>
  <c r="C7" i="4"/>
  <c r="L6" i="2"/>
  <c r="L15" i="2"/>
  <c r="L14" i="2"/>
  <c r="L13" i="2"/>
</calcChain>
</file>

<file path=xl/sharedStrings.xml><?xml version="1.0" encoding="utf-8"?>
<sst xmlns="http://schemas.openxmlformats.org/spreadsheetml/2006/main" count="416" uniqueCount="107">
  <si>
    <t>Wear-Ever Shoes</t>
  </si>
  <si>
    <t>Product</t>
  </si>
  <si>
    <t>Rugged Hiking Boots</t>
  </si>
  <si>
    <t>Comfy Walking Shoes</t>
  </si>
  <si>
    <t>Glide Running Shoes</t>
  </si>
  <si>
    <t>Seriously Tall Boots</t>
  </si>
  <si>
    <t>Color</t>
  </si>
  <si>
    <t>Quantity</t>
  </si>
  <si>
    <t>Cost</t>
  </si>
  <si>
    <t>Reorder</t>
  </si>
  <si>
    <t>Black</t>
  </si>
  <si>
    <t>N</t>
  </si>
  <si>
    <t>Y</t>
  </si>
  <si>
    <t>Lazy Flip-Flops</t>
  </si>
  <si>
    <t>White</t>
  </si>
  <si>
    <t>Brown</t>
  </si>
  <si>
    <t>Navy</t>
  </si>
  <si>
    <t>Taupe</t>
  </si>
  <si>
    <t>Pink</t>
  </si>
  <si>
    <t>Men's or 
Women's</t>
  </si>
  <si>
    <t>Product ID</t>
  </si>
  <si>
    <t>WE001</t>
  </si>
  <si>
    <t>WE002</t>
  </si>
  <si>
    <t>WE003</t>
  </si>
  <si>
    <t>WE004</t>
  </si>
  <si>
    <t>WE005</t>
  </si>
  <si>
    <t>WE006</t>
  </si>
  <si>
    <t>WE007</t>
  </si>
  <si>
    <t>WE008</t>
  </si>
  <si>
    <t>WE009</t>
  </si>
  <si>
    <t>WE010</t>
  </si>
  <si>
    <t>WE011</t>
  </si>
  <si>
    <t>WE012</t>
  </si>
  <si>
    <t>WE013</t>
  </si>
  <si>
    <t>WE014</t>
  </si>
  <si>
    <t>WE015</t>
  </si>
  <si>
    <t>WE016</t>
  </si>
  <si>
    <t>WE017</t>
  </si>
  <si>
    <t>WE018</t>
  </si>
  <si>
    <t>WE019</t>
  </si>
  <si>
    <t>WE020</t>
  </si>
  <si>
    <t>WE021</t>
  </si>
  <si>
    <t>WE022</t>
  </si>
  <si>
    <t>WE023</t>
  </si>
  <si>
    <t>WE024</t>
  </si>
  <si>
    <t>WE025</t>
  </si>
  <si>
    <t>WE026</t>
  </si>
  <si>
    <t>WE027</t>
  </si>
  <si>
    <t>WE028</t>
  </si>
  <si>
    <t>WE029</t>
  </si>
  <si>
    <t>WE030</t>
  </si>
  <si>
    <t>WE031</t>
  </si>
  <si>
    <t>WE032</t>
  </si>
  <si>
    <t>WE033</t>
  </si>
  <si>
    <t>WE034</t>
  </si>
  <si>
    <t>WE035</t>
  </si>
  <si>
    <t>WE036</t>
  </si>
  <si>
    <t>Retail</t>
  </si>
  <si>
    <t>M</t>
  </si>
  <si>
    <t>W</t>
  </si>
  <si>
    <t>Size</t>
  </si>
  <si>
    <t>Customer Satisfaction Survey</t>
  </si>
  <si>
    <t>Comfort</t>
  </si>
  <si>
    <t>Fit</t>
  </si>
  <si>
    <t>Value</t>
  </si>
  <si>
    <t>Style</t>
  </si>
  <si>
    <t>Ratings</t>
  </si>
  <si>
    <t>Excellent</t>
  </si>
  <si>
    <t>Above Average</t>
  </si>
  <si>
    <t>Average</t>
  </si>
  <si>
    <t>Poor</t>
  </si>
  <si>
    <t>Below 5</t>
  </si>
  <si>
    <t>Average Ratings by Shoe Style</t>
  </si>
  <si>
    <t>Wear-Ever Inventory</t>
  </si>
  <si>
    <t>Overall</t>
  </si>
  <si>
    <t>Rating</t>
  </si>
  <si>
    <t>Life in Years</t>
  </si>
  <si>
    <t>Year</t>
  </si>
  <si>
    <t>Amount</t>
  </si>
  <si>
    <t>Asset Depreciation for  Packaging Equipment</t>
  </si>
  <si>
    <t>Cost of Equipment</t>
  </si>
  <si>
    <t>Salvage Value</t>
  </si>
  <si>
    <t>Black, Size 8</t>
  </si>
  <si>
    <t>In Stock</t>
  </si>
  <si>
    <t>Black, Size 9</t>
  </si>
  <si>
    <t>Criteria</t>
  </si>
  <si>
    <t>Men's, Brown</t>
  </si>
  <si>
    <t>Employee E-Mail List</t>
  </si>
  <si>
    <t>First Name</t>
  </si>
  <si>
    <t>Last Name</t>
  </si>
  <si>
    <t>Email Addresses</t>
  </si>
  <si>
    <t>Vincent</t>
  </si>
  <si>
    <t>Bowman</t>
  </si>
  <si>
    <t>Louis</t>
  </si>
  <si>
    <t>Patricia</t>
  </si>
  <si>
    <t>Lynwood</t>
  </si>
  <si>
    <t>Drew</t>
  </si>
  <si>
    <t>Cronin</t>
  </si>
  <si>
    <t>9 and above</t>
  </si>
  <si>
    <t>7 and above</t>
  </si>
  <si>
    <t xml:space="preserve"> 5 and above</t>
  </si>
  <si>
    <t>Total</t>
  </si>
  <si>
    <t>rug*</t>
  </si>
  <si>
    <t>com*</t>
  </si>
  <si>
    <t>ser*</t>
  </si>
  <si>
    <t>laz*</t>
  </si>
  <si>
    <t>gli*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</si>
</sst>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mmm\ d"/>
  </numFmts>
  <fonts count="28" x14ac:knownFonts="1">
    <font>
      <sz val="11"/>
      <color theme="1"/>
      <name val="Calibri"/>
      <family val="2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alibri"/>
      <family val="2"/>
    </font>
    <font>
      <b/>
      <sz val="18"/>
      <color theme="3"/>
      <name val="Corbel"/>
      <family val="2"/>
      <scheme val="major"/>
    </font>
    <font>
      <b/>
      <sz val="15"/>
      <color theme="3"/>
      <name val="Calibri"/>
      <family val="2"/>
    </font>
    <font>
      <sz val="12"/>
      <color theme="1"/>
      <name val="Corbel"/>
      <family val="2"/>
      <scheme val="minor"/>
    </font>
    <font>
      <b/>
      <sz val="16"/>
      <color theme="1"/>
      <name val="Corbel"/>
      <family val="2"/>
      <scheme val="minor"/>
    </font>
    <font>
      <b/>
      <sz val="12"/>
      <color theme="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6"/>
      <color theme="1"/>
      <name val="Corbel"/>
      <family val="2"/>
      <scheme val="minor"/>
    </font>
    <font>
      <sz val="28"/>
      <color theme="1"/>
      <name val="Corbel"/>
      <family val="2"/>
      <scheme val="minor"/>
    </font>
    <font>
      <b/>
      <sz val="24"/>
      <color theme="1"/>
      <name val="Corbel"/>
      <family val="2"/>
      <scheme val="minor"/>
    </font>
    <font>
      <sz val="11"/>
      <name val="Calibri"/>
      <family val="2"/>
    </font>
    <font>
      <sz val="10"/>
      <name val="Corbel"/>
      <family val="2"/>
      <scheme val="minor"/>
    </font>
    <font>
      <sz val="14"/>
      <name val="Corbel"/>
      <family val="2"/>
      <scheme val="minor"/>
    </font>
    <font>
      <b/>
      <sz val="10"/>
      <name val="Corbel"/>
      <family val="2"/>
      <scheme val="minor"/>
    </font>
    <font>
      <b/>
      <sz val="12"/>
      <name val="Corbel"/>
      <family val="2"/>
      <scheme val="minor"/>
    </font>
    <font>
      <sz val="12"/>
      <name val="Corbel"/>
      <family val="2"/>
      <scheme val="minor"/>
    </font>
    <font>
      <sz val="11"/>
      <name val="Corbel"/>
      <family val="2"/>
      <scheme val="minor"/>
    </font>
    <font>
      <sz val="22"/>
      <name val="Corbel"/>
      <family val="2"/>
      <scheme val="minor"/>
    </font>
    <font>
      <i/>
      <sz val="16"/>
      <name val="Corbel"/>
      <family val="2"/>
      <scheme val="minor"/>
    </font>
    <font>
      <sz val="14"/>
      <color theme="1"/>
      <name val="Calibri"/>
      <family val="2"/>
    </font>
    <font>
      <b/>
      <sz val="11"/>
      <color theme="3"/>
      <name val="Calibri"/>
      <family val="2"/>
    </font>
    <font>
      <sz val="11"/>
      <color theme="1"/>
      <name val="Corbel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1">
    <xf numFmtId="0" fontId="0" fillId="0" borderId="0"/>
    <xf numFmtId="0" fontId="16" fillId="0" borderId="0"/>
    <xf numFmtId="44" fontId="1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6" fillId="2" borderId="0" applyNumberFormat="0" applyBorder="0" applyAlignment="0" applyProtection="0"/>
    <xf numFmtId="44" fontId="16" fillId="0" borderId="0" applyFont="0" applyFill="0" applyBorder="0" applyAlignment="0" applyProtection="0"/>
    <xf numFmtId="0" fontId="8" fillId="0" borderId="1" applyNumberFormat="0" applyFill="0" applyAlignment="0" applyProtection="0"/>
    <xf numFmtId="0" fontId="26" fillId="0" borderId="0" applyNumberFormat="0" applyFill="0" applyBorder="0" applyAlignment="0" applyProtection="0"/>
    <xf numFmtId="0" fontId="6" fillId="0" borderId="0"/>
    <xf numFmtId="0" fontId="16" fillId="0" borderId="0"/>
    <xf numFmtId="0" fontId="7" fillId="0" borderId="0" applyNumberFormat="0" applyFill="0" applyBorder="0" applyAlignment="0" applyProtection="0"/>
  </cellStyleXfs>
  <cellXfs count="91">
    <xf numFmtId="0" fontId="0" fillId="0" borderId="0" xfId="0"/>
    <xf numFmtId="0" fontId="6" fillId="0" borderId="0" xfId="8"/>
    <xf numFmtId="0" fontId="11" fillId="0" borderId="0" xfId="4" applyFont="1" applyFill="1" applyAlignment="1">
      <alignment horizontal="center"/>
    </xf>
    <xf numFmtId="0" fontId="11" fillId="0" borderId="0" xfId="4" applyFont="1" applyFill="1" applyAlignment="1">
      <alignment horizontal="center" wrapText="1"/>
    </xf>
    <xf numFmtId="0" fontId="10" fillId="0" borderId="0" xfId="6" applyFont="1" applyBorder="1" applyAlignment="1">
      <alignment horizontal="left"/>
    </xf>
    <xf numFmtId="165" fontId="13" fillId="0" borderId="0" xfId="6" applyNumberFormat="1" applyFont="1" applyBorder="1" applyAlignment="1">
      <alignment horizontal="left"/>
    </xf>
    <xf numFmtId="0" fontId="14" fillId="0" borderId="0" xfId="8" applyFont="1"/>
    <xf numFmtId="0" fontId="15" fillId="0" borderId="0" xfId="10" applyFont="1" applyAlignment="1">
      <alignment horizontal="left"/>
    </xf>
    <xf numFmtId="0" fontId="15" fillId="0" borderId="0" xfId="10" applyFont="1" applyAlignment="1"/>
    <xf numFmtId="0" fontId="5" fillId="0" borderId="0" xfId="8" applyFont="1"/>
    <xf numFmtId="0" fontId="12" fillId="0" borderId="0" xfId="8" applyFont="1"/>
    <xf numFmtId="0" fontId="5" fillId="0" borderId="2" xfId="8" applyFont="1" applyBorder="1"/>
    <xf numFmtId="0" fontId="12" fillId="0" borderId="3" xfId="8" applyFont="1" applyBorder="1"/>
    <xf numFmtId="0" fontId="11" fillId="0" borderId="3" xfId="4" applyFont="1" applyFill="1" applyBorder="1" applyAlignment="1">
      <alignment horizontal="center"/>
    </xf>
    <xf numFmtId="0" fontId="11" fillId="0" borderId="3" xfId="4" applyFont="1" applyFill="1" applyBorder="1" applyAlignment="1">
      <alignment horizontal="center" wrapText="1"/>
    </xf>
    <xf numFmtId="0" fontId="5" fillId="0" borderId="4" xfId="8" applyFont="1" applyBorder="1"/>
    <xf numFmtId="0" fontId="9" fillId="0" borderId="4" xfId="4" applyFont="1" applyFill="1" applyBorder="1"/>
    <xf numFmtId="0" fontId="5" fillId="0" borderId="4" xfId="8" applyFont="1" applyBorder="1" applyAlignment="1">
      <alignment horizontal="center"/>
    </xf>
    <xf numFmtId="164" fontId="5" fillId="0" borderId="4" xfId="8" applyNumberFormat="1" applyFont="1" applyBorder="1"/>
    <xf numFmtId="0" fontId="5" fillId="0" borderId="5" xfId="8" applyFont="1" applyBorder="1"/>
    <xf numFmtId="0" fontId="9" fillId="0" borderId="5" xfId="4" applyFont="1" applyFill="1" applyBorder="1"/>
    <xf numFmtId="0" fontId="5" fillId="0" borderId="5" xfId="8" applyFont="1" applyBorder="1" applyAlignment="1">
      <alignment horizontal="center"/>
    </xf>
    <xf numFmtId="164" fontId="5" fillId="0" borderId="5" xfId="8" applyNumberFormat="1" applyFont="1" applyBorder="1"/>
    <xf numFmtId="0" fontId="9" fillId="0" borderId="2" xfId="4" applyFont="1" applyFill="1" applyBorder="1"/>
    <xf numFmtId="0" fontId="5" fillId="0" borderId="2" xfId="8" applyFont="1" applyBorder="1" applyAlignment="1">
      <alignment horizontal="center"/>
    </xf>
    <xf numFmtId="0" fontId="12" fillId="3" borderId="2" xfId="8" applyFont="1" applyFill="1" applyBorder="1"/>
    <xf numFmtId="0" fontId="11" fillId="3" borderId="2" xfId="4" applyFont="1" applyFill="1" applyBorder="1" applyAlignment="1">
      <alignment horizontal="center"/>
    </xf>
    <xf numFmtId="0" fontId="11" fillId="3" borderId="2" xfId="4" applyFont="1" applyFill="1" applyBorder="1" applyAlignment="1">
      <alignment horizontal="center" wrapText="1"/>
    </xf>
    <xf numFmtId="0" fontId="5" fillId="0" borderId="12" xfId="8" applyFont="1" applyBorder="1"/>
    <xf numFmtId="0" fontId="5" fillId="0" borderId="13" xfId="8" applyFont="1" applyBorder="1"/>
    <xf numFmtId="0" fontId="5" fillId="0" borderId="14" xfId="8" applyFont="1" applyBorder="1"/>
    <xf numFmtId="0" fontId="17" fillId="4" borderId="15" xfId="9" applyFont="1" applyFill="1" applyBorder="1"/>
    <xf numFmtId="0" fontId="17" fillId="4" borderId="16" xfId="9" applyFont="1" applyFill="1" applyBorder="1"/>
    <xf numFmtId="0" fontId="17" fillId="4" borderId="17" xfId="9" applyFont="1" applyFill="1" applyBorder="1"/>
    <xf numFmtId="0" fontId="17" fillId="4" borderId="18" xfId="9" applyFont="1" applyFill="1" applyBorder="1"/>
    <xf numFmtId="0" fontId="17" fillId="4" borderId="0" xfId="9" applyFont="1" applyFill="1" applyBorder="1" applyAlignment="1">
      <alignment horizontal="centerContinuous"/>
    </xf>
    <xf numFmtId="0" fontId="17" fillId="4" borderId="19" xfId="9" applyFont="1" applyFill="1" applyBorder="1"/>
    <xf numFmtId="0" fontId="18" fillId="4" borderId="0" xfId="9" applyFont="1" applyFill="1" applyBorder="1" applyAlignment="1">
      <alignment horizontal="centerContinuous" vertical="center"/>
    </xf>
    <xf numFmtId="0" fontId="19" fillId="4" borderId="0" xfId="9" applyFont="1" applyFill="1" applyBorder="1" applyAlignment="1">
      <alignment horizontal="centerContinuous"/>
    </xf>
    <xf numFmtId="0" fontId="17" fillId="0" borderId="18" xfId="9" applyFont="1" applyFill="1" applyBorder="1"/>
    <xf numFmtId="0" fontId="18" fillId="0" borderId="0" xfId="9" applyFont="1" applyFill="1" applyBorder="1" applyAlignment="1">
      <alignment horizontal="centerContinuous"/>
    </xf>
    <xf numFmtId="0" fontId="19" fillId="0" borderId="0" xfId="9" applyFont="1" applyFill="1" applyBorder="1" applyAlignment="1">
      <alignment horizontal="centerContinuous"/>
    </xf>
    <xf numFmtId="0" fontId="17" fillId="0" borderId="19" xfId="9" applyFont="1" applyFill="1" applyBorder="1"/>
    <xf numFmtId="0" fontId="17" fillId="0" borderId="18" xfId="9" applyFont="1" applyBorder="1"/>
    <xf numFmtId="0" fontId="20" fillId="0" borderId="2" xfId="9" applyFont="1" applyBorder="1"/>
    <xf numFmtId="5" fontId="20" fillId="0" borderId="2" xfId="5" applyNumberFormat="1" applyFont="1" applyBorder="1"/>
    <xf numFmtId="0" fontId="17" fillId="0" borderId="19" xfId="9" applyFont="1" applyBorder="1"/>
    <xf numFmtId="8" fontId="21" fillId="0" borderId="20" xfId="9" applyNumberFormat="1" applyFont="1" applyBorder="1"/>
    <xf numFmtId="0" fontId="17" fillId="0" borderId="21" xfId="9" applyFont="1" applyBorder="1"/>
    <xf numFmtId="0" fontId="17" fillId="0" borderId="22" xfId="9" applyFont="1" applyBorder="1"/>
    <xf numFmtId="0" fontId="17" fillId="0" borderId="23" xfId="9" applyFont="1" applyBorder="1"/>
    <xf numFmtId="0" fontId="20" fillId="0" borderId="0" xfId="9" applyFont="1" applyBorder="1"/>
    <xf numFmtId="0" fontId="22" fillId="0" borderId="0" xfId="9" applyFont="1"/>
    <xf numFmtId="0" fontId="21" fillId="0" borderId="20" xfId="9" applyFont="1" applyBorder="1" applyAlignment="1">
      <alignment horizontal="center"/>
    </xf>
    <xf numFmtId="0" fontId="23" fillId="4" borderId="0" xfId="9" applyFont="1" applyFill="1" applyBorder="1" applyAlignment="1">
      <alignment horizontal="centerContinuous"/>
    </xf>
    <xf numFmtId="0" fontId="21" fillId="0" borderId="24" xfId="9" applyFont="1" applyBorder="1" applyAlignment="1">
      <alignment horizontal="center"/>
    </xf>
    <xf numFmtId="8" fontId="21" fillId="0" borderId="24" xfId="9" applyNumberFormat="1" applyFont="1" applyBorder="1"/>
    <xf numFmtId="0" fontId="20" fillId="0" borderId="10" xfId="9" applyFont="1" applyBorder="1" applyAlignment="1">
      <alignment horizontal="center"/>
    </xf>
    <xf numFmtId="0" fontId="24" fillId="4" borderId="0" xfId="9" applyFont="1" applyFill="1" applyBorder="1" applyAlignment="1">
      <alignment horizontal="centerContinuous"/>
    </xf>
    <xf numFmtId="0" fontId="4" fillId="0" borderId="2" xfId="8" applyFont="1" applyBorder="1"/>
    <xf numFmtId="0" fontId="12" fillId="0" borderId="2" xfId="8" applyFont="1" applyBorder="1" applyAlignment="1">
      <alignment horizontal="center"/>
    </xf>
    <xf numFmtId="0" fontId="25" fillId="0" borderId="0" xfId="8" applyFont="1"/>
    <xf numFmtId="0" fontId="26" fillId="0" borderId="2" xfId="7" applyBorder="1"/>
    <xf numFmtId="0" fontId="26" fillId="0" borderId="12" xfId="7" applyBorder="1"/>
    <xf numFmtId="0" fontId="26" fillId="0" borderId="2" xfId="7" applyBorder="1" applyAlignment="1">
      <alignment horizontal="left"/>
    </xf>
    <xf numFmtId="0" fontId="26" fillId="0" borderId="0" xfId="7" applyBorder="1" applyAlignment="1">
      <alignment horizontal="center"/>
    </xf>
    <xf numFmtId="0" fontId="27" fillId="0" borderId="2" xfId="9" applyFont="1" applyBorder="1"/>
    <xf numFmtId="0" fontId="27" fillId="0" borderId="12" xfId="9" applyFont="1" applyBorder="1"/>
    <xf numFmtId="0" fontId="27" fillId="0" borderId="2" xfId="9" applyFont="1" applyBorder="1" applyAlignment="1">
      <alignment horizontal="left"/>
    </xf>
    <xf numFmtId="0" fontId="27" fillId="0" borderId="0" xfId="9" applyFont="1" applyBorder="1" applyAlignment="1">
      <alignment horizontal="left"/>
    </xf>
    <xf numFmtId="0" fontId="27" fillId="0" borderId="2" xfId="9" applyFont="1" applyFill="1" applyBorder="1"/>
    <xf numFmtId="0" fontId="27" fillId="0" borderId="12" xfId="9" applyFont="1" applyFill="1" applyBorder="1"/>
    <xf numFmtId="0" fontId="6" fillId="0" borderId="0" xfId="8" applyBorder="1"/>
    <xf numFmtId="0" fontId="12" fillId="0" borderId="2" xfId="8" applyFont="1" applyBorder="1" applyAlignment="1">
      <alignment horizontal="center"/>
    </xf>
    <xf numFmtId="0" fontId="12" fillId="0" borderId="2" xfId="8" applyFont="1" applyBorder="1"/>
    <xf numFmtId="0" fontId="11" fillId="0" borderId="2" xfId="4" applyFont="1" applyFill="1" applyBorder="1" applyAlignment="1">
      <alignment horizontal="center"/>
    </xf>
    <xf numFmtId="0" fontId="11" fillId="0" borderId="2" xfId="4" applyFont="1" applyFill="1" applyBorder="1" applyAlignment="1">
      <alignment horizontal="center" wrapText="1"/>
    </xf>
    <xf numFmtId="0" fontId="3" fillId="0" borderId="2" xfId="8" applyFont="1" applyBorder="1" applyAlignment="1">
      <alignment horizontal="center"/>
    </xf>
    <xf numFmtId="0" fontId="3" fillId="0" borderId="2" xfId="8" applyNumberFormat="1" applyFont="1" applyBorder="1"/>
    <xf numFmtId="0" fontId="2" fillId="0" borderId="2" xfId="8" applyFont="1" applyBorder="1" applyAlignment="1">
      <alignment horizontal="right"/>
    </xf>
    <xf numFmtId="16" fontId="2" fillId="0" borderId="2" xfId="8" applyNumberFormat="1" applyFont="1" applyBorder="1" applyAlignment="1">
      <alignment horizontal="right"/>
    </xf>
    <xf numFmtId="0" fontId="21" fillId="0" borderId="20" xfId="9" applyFont="1" applyBorder="1" applyAlignment="1">
      <alignment horizontal="right"/>
    </xf>
    <xf numFmtId="0" fontId="15" fillId="3" borderId="6" xfId="10" applyFont="1" applyFill="1" applyBorder="1" applyAlignment="1">
      <alignment horizontal="center"/>
    </xf>
    <xf numFmtId="0" fontId="15" fillId="3" borderId="7" xfId="10" applyFont="1" applyFill="1" applyBorder="1" applyAlignment="1">
      <alignment horizontal="center"/>
    </xf>
    <xf numFmtId="0" fontId="15" fillId="3" borderId="8" xfId="10" applyFont="1" applyFill="1" applyBorder="1" applyAlignment="1">
      <alignment horizontal="center"/>
    </xf>
    <xf numFmtId="0" fontId="10" fillId="3" borderId="9" xfId="6" applyFont="1" applyFill="1" applyBorder="1" applyAlignment="1">
      <alignment horizontal="center"/>
    </xf>
    <xf numFmtId="0" fontId="10" fillId="3" borderId="10" xfId="6" applyFont="1" applyFill="1" applyBorder="1" applyAlignment="1">
      <alignment horizontal="center"/>
    </xf>
    <xf numFmtId="0" fontId="10" fillId="3" borderId="11" xfId="6" applyFont="1" applyFill="1" applyBorder="1" applyAlignment="1">
      <alignment horizontal="center"/>
    </xf>
    <xf numFmtId="0" fontId="12" fillId="0" borderId="2" xfId="8" applyFont="1" applyBorder="1" applyAlignment="1">
      <alignment horizontal="center"/>
    </xf>
    <xf numFmtId="0" fontId="1" fillId="0" borderId="2" xfId="8" applyFont="1" applyBorder="1"/>
    <xf numFmtId="0" fontId="1" fillId="0" borderId="0" xfId="8" applyFont="1"/>
  </cellXfs>
  <cellStyles count="11">
    <cellStyle name="40%  Accent1#xm8qH0UbLW9mEi1H6rMjur8/vl9+jzevdv6PsEkkKRwYcNHDGPMxDw==" xfId="4"/>
    <cellStyle name="Currency 2" xfId="2"/>
    <cellStyle name="Currency 2#TnBmtWgHPaLZzg3W30lssvRz1cwyZbCTQt4ZSmzGSlzJTtGiBTc9xg==" xfId="5"/>
    <cellStyle name="Heading 1#M/4h8KgHQiFm+3m3RBLpOdM13VAZ6s5/x5H3Hv0OR0c=" xfId="6"/>
    <cellStyle name="Heading 4 2" xfId="3"/>
    <cellStyle name="Heading 4 2#M/4h8KgHQiFszyPQ72qik0F/9h/8T9gzk9OP2nyefuvcC2SAn1sCrA==" xfId="7"/>
    <cellStyle name="Normal" xfId="0" builtinId="0"/>
    <cellStyle name="Normal 2" xfId="1"/>
    <cellStyle name="Normal 2#A09wMfuOz08oFqTWBROyDQY8kYnpw1jaaNrbqOg0JGg=" xfId="9"/>
    <cellStyle name="Normal#pfnQYTawpRfSefB3jEzMuQICV0/XepWZwL1Y4Ev6zlE=" xfId="8"/>
    <cellStyle name="Title#DfyRjMCxEhY559uj6hFu46nmcrNi49EPH9q6h/+7Jls=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pth">
  <a:themeElements>
    <a:clrScheme name="Depth">
      <a:dk1>
        <a:sysClr val="windowText" lastClr="000000"/>
      </a:dk1>
      <a:lt1>
        <a:sysClr val="window" lastClr="FFFFFF"/>
      </a:lt1>
      <a:dk2>
        <a:srgbClr val="455F51"/>
      </a:dk2>
      <a:lt2>
        <a:srgbClr val="94D7E4"/>
      </a:lt2>
      <a:accent1>
        <a:srgbClr val="41AEBD"/>
      </a:accent1>
      <a:accent2>
        <a:srgbClr val="97E9D5"/>
      </a:accent2>
      <a:accent3>
        <a:srgbClr val="A2CF49"/>
      </a:accent3>
      <a:accent4>
        <a:srgbClr val="608F3D"/>
      </a:accent4>
      <a:accent5>
        <a:srgbClr val="F4DE3A"/>
      </a:accent5>
      <a:accent6>
        <a:srgbClr val="FCB11C"/>
      </a:accent6>
      <a:hlink>
        <a:srgbClr val="FBCA98"/>
      </a:hlink>
      <a:folHlink>
        <a:srgbClr val="D3B86D"/>
      </a:folHlink>
    </a:clrScheme>
    <a:fontScheme name="Depth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epth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epth" id="{7BEAFC2A-325C-49C4-AC08-2B765DA903F9}" vid="{1735E755-43E6-43AA-ABA2-C989ECC79AF5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L39"/>
  <sheetViews>
    <sheetView zoomScaleNormal="100" workbookViewId="0">
      <selection activeCell="L6" sqref="L6"/>
    </sheetView>
  </sheetViews>
  <sheetFormatPr defaultColWidth="9.1796875" defaultRowHeight="14.5" x14ac:dyDescent="0.35"/>
  <cols>
    <col min="1" max="1" width="21.1796875" style="9" bestFit="1" customWidth="1"/>
    <col min="2" max="2" width="24.7265625" style="9" customWidth="1"/>
    <col min="3" max="3" width="6.7265625" style="9" bestFit="1" customWidth="1"/>
    <col min="4" max="4" width="7" style="9" customWidth="1"/>
    <col min="5" max="5" width="9.54296875" style="9" customWidth="1"/>
    <col min="6" max="6" width="11.26953125" style="9" customWidth="1"/>
    <col min="7" max="7" width="7.26953125" style="9" bestFit="1" customWidth="1"/>
    <col min="8" max="8" width="7.54296875" style="9" customWidth="1"/>
    <col min="9" max="9" width="9.1796875" style="9" customWidth="1"/>
    <col min="10" max="10" width="9.1796875" style="9"/>
    <col min="11" max="11" width="13.1796875" style="9" bestFit="1" customWidth="1"/>
    <col min="12" max="16384" width="9.1796875" style="9"/>
  </cols>
  <sheetData>
    <row r="1" spans="1:12" ht="36" x14ac:dyDescent="0.8">
      <c r="A1" s="6" t="s">
        <v>73</v>
      </c>
      <c r="B1" s="7"/>
      <c r="C1" s="7"/>
      <c r="D1" s="7"/>
      <c r="E1" s="7"/>
      <c r="F1" s="7"/>
      <c r="G1" s="7"/>
      <c r="H1" s="7"/>
      <c r="I1" s="8"/>
    </row>
    <row r="2" spans="1:12" ht="21" x14ac:dyDescent="0.5">
      <c r="A2" s="5">
        <v>42643</v>
      </c>
      <c r="B2" s="4"/>
      <c r="C2" s="4"/>
      <c r="D2" s="4"/>
      <c r="E2" s="4"/>
      <c r="F2" s="4"/>
      <c r="G2" s="4"/>
      <c r="H2" s="4"/>
      <c r="I2" s="4"/>
    </row>
    <row r="3" spans="1:12" ht="35.25" customHeight="1" x14ac:dyDescent="0.35">
      <c r="A3" s="12" t="s">
        <v>20</v>
      </c>
      <c r="B3" s="13" t="s">
        <v>1</v>
      </c>
      <c r="C3" s="13" t="s">
        <v>6</v>
      </c>
      <c r="D3" s="13" t="s">
        <v>60</v>
      </c>
      <c r="E3" s="13" t="s">
        <v>7</v>
      </c>
      <c r="F3" s="14" t="s">
        <v>19</v>
      </c>
      <c r="G3" s="13" t="s">
        <v>8</v>
      </c>
      <c r="H3" s="13" t="s">
        <v>57</v>
      </c>
      <c r="I3" s="13" t="s">
        <v>9</v>
      </c>
    </row>
    <row r="4" spans="1:12" ht="15.5" x14ac:dyDescent="0.35">
      <c r="A4" s="15" t="s">
        <v>21</v>
      </c>
      <c r="B4" s="16" t="s">
        <v>2</v>
      </c>
      <c r="C4" s="15" t="s">
        <v>15</v>
      </c>
      <c r="D4" s="17">
        <v>8</v>
      </c>
      <c r="E4" s="17">
        <v>5</v>
      </c>
      <c r="F4" s="17" t="s">
        <v>58</v>
      </c>
      <c r="G4" s="18">
        <v>46.5</v>
      </c>
      <c r="H4" s="18">
        <v>90</v>
      </c>
      <c r="I4" s="17" t="s">
        <v>11</v>
      </c>
    </row>
    <row r="5" spans="1:12" ht="15.5" x14ac:dyDescent="0.35">
      <c r="A5" s="15" t="s">
        <v>22</v>
      </c>
      <c r="B5" s="16" t="s">
        <v>2</v>
      </c>
      <c r="C5" s="15" t="s">
        <v>15</v>
      </c>
      <c r="D5" s="17">
        <v>10</v>
      </c>
      <c r="E5" s="17">
        <v>3</v>
      </c>
      <c r="F5" s="17" t="s">
        <v>58</v>
      </c>
      <c r="G5" s="18">
        <v>46.5</v>
      </c>
      <c r="H5" s="18">
        <v>90</v>
      </c>
      <c r="I5" s="17" t="s">
        <v>12</v>
      </c>
      <c r="K5" s="11" t="s">
        <v>20</v>
      </c>
      <c r="L5" s="89" t="s">
        <v>30</v>
      </c>
    </row>
    <row r="6" spans="1:12" ht="15.5" x14ac:dyDescent="0.35">
      <c r="A6" s="15" t="s">
        <v>23</v>
      </c>
      <c r="B6" s="16" t="s">
        <v>2</v>
      </c>
      <c r="C6" s="15" t="s">
        <v>10</v>
      </c>
      <c r="D6" s="17">
        <v>9.5</v>
      </c>
      <c r="E6" s="17">
        <v>6</v>
      </c>
      <c r="F6" s="17" t="s">
        <v>58</v>
      </c>
      <c r="G6" s="18">
        <v>46.5</v>
      </c>
      <c r="H6" s="18">
        <v>90</v>
      </c>
      <c r="I6" s="17" t="s">
        <v>11</v>
      </c>
      <c r="K6" s="11" t="s">
        <v>7</v>
      </c>
      <c r="L6" s="11">
        <f>INDEX(Inventory,MATCH(L5,A3:A39,0),MATCH("quantity",A3:I3,0))</f>
        <v>1</v>
      </c>
    </row>
    <row r="7" spans="1:12" ht="15.5" x14ac:dyDescent="0.35">
      <c r="A7" s="15" t="s">
        <v>24</v>
      </c>
      <c r="B7" s="16" t="s">
        <v>2</v>
      </c>
      <c r="C7" s="15" t="s">
        <v>10</v>
      </c>
      <c r="D7" s="17">
        <v>10.5</v>
      </c>
      <c r="E7" s="17">
        <v>4</v>
      </c>
      <c r="F7" s="17" t="s">
        <v>58</v>
      </c>
      <c r="G7" s="18">
        <v>46.5</v>
      </c>
      <c r="H7" s="18">
        <v>90</v>
      </c>
      <c r="I7" s="17" t="s">
        <v>11</v>
      </c>
    </row>
    <row r="8" spans="1:12" ht="15.5" x14ac:dyDescent="0.35">
      <c r="A8" s="15" t="s">
        <v>25</v>
      </c>
      <c r="B8" s="16" t="s">
        <v>2</v>
      </c>
      <c r="C8" s="15" t="s">
        <v>10</v>
      </c>
      <c r="D8" s="17">
        <v>7.5</v>
      </c>
      <c r="E8" s="17">
        <v>4</v>
      </c>
      <c r="F8" s="17" t="s">
        <v>59</v>
      </c>
      <c r="G8" s="18">
        <v>53.5</v>
      </c>
      <c r="H8" s="18">
        <v>98</v>
      </c>
      <c r="I8" s="17" t="s">
        <v>11</v>
      </c>
    </row>
    <row r="9" spans="1:12" ht="15.5" x14ac:dyDescent="0.35">
      <c r="A9" s="15" t="s">
        <v>26</v>
      </c>
      <c r="B9" s="16" t="s">
        <v>2</v>
      </c>
      <c r="C9" s="15" t="s">
        <v>10</v>
      </c>
      <c r="D9" s="17">
        <v>8</v>
      </c>
      <c r="E9" s="17">
        <v>2</v>
      </c>
      <c r="F9" s="17" t="s">
        <v>59</v>
      </c>
      <c r="G9" s="18">
        <v>53.5</v>
      </c>
      <c r="H9" s="18">
        <v>98</v>
      </c>
      <c r="I9" s="17" t="s">
        <v>12</v>
      </c>
    </row>
    <row r="10" spans="1:12" ht="15.5" x14ac:dyDescent="0.35">
      <c r="A10" s="15" t="s">
        <v>27</v>
      </c>
      <c r="B10" s="16" t="s">
        <v>2</v>
      </c>
      <c r="C10" s="15" t="s">
        <v>15</v>
      </c>
      <c r="D10" s="17">
        <v>9</v>
      </c>
      <c r="E10" s="17">
        <v>3</v>
      </c>
      <c r="F10" s="17" t="s">
        <v>59</v>
      </c>
      <c r="G10" s="18">
        <v>53.5</v>
      </c>
      <c r="H10" s="18">
        <v>98</v>
      </c>
      <c r="I10" s="17" t="s">
        <v>11</v>
      </c>
    </row>
    <row r="11" spans="1:12" ht="15.5" x14ac:dyDescent="0.35">
      <c r="A11" s="15" t="s">
        <v>28</v>
      </c>
      <c r="B11" s="16" t="s">
        <v>2</v>
      </c>
      <c r="C11" s="15" t="s">
        <v>15</v>
      </c>
      <c r="D11" s="17">
        <v>8.5</v>
      </c>
      <c r="E11" s="17">
        <v>2</v>
      </c>
      <c r="F11" s="17" t="s">
        <v>59</v>
      </c>
      <c r="G11" s="18">
        <v>53.5</v>
      </c>
      <c r="H11" s="18">
        <v>98</v>
      </c>
      <c r="I11" s="17" t="s">
        <v>12</v>
      </c>
    </row>
    <row r="12" spans="1:12" ht="15.5" x14ac:dyDescent="0.35">
      <c r="A12" s="15" t="s">
        <v>29</v>
      </c>
      <c r="B12" s="16" t="s">
        <v>3</v>
      </c>
      <c r="C12" s="15" t="s">
        <v>15</v>
      </c>
      <c r="D12" s="17">
        <v>8.5</v>
      </c>
      <c r="E12" s="17">
        <v>4</v>
      </c>
      <c r="F12" s="17" t="s">
        <v>58</v>
      </c>
      <c r="G12" s="18">
        <v>47.5</v>
      </c>
      <c r="H12" s="18">
        <v>65</v>
      </c>
      <c r="I12" s="17" t="s">
        <v>11</v>
      </c>
      <c r="K12" s="60" t="s">
        <v>85</v>
      </c>
      <c r="L12" s="60" t="s">
        <v>83</v>
      </c>
    </row>
    <row r="13" spans="1:12" ht="15.5" x14ac:dyDescent="0.35">
      <c r="A13" s="15" t="s">
        <v>30</v>
      </c>
      <c r="B13" s="16" t="s">
        <v>3</v>
      </c>
      <c r="C13" s="15" t="s">
        <v>10</v>
      </c>
      <c r="D13" s="17">
        <v>9</v>
      </c>
      <c r="E13" s="17">
        <v>1</v>
      </c>
      <c r="F13" s="17" t="s">
        <v>58</v>
      </c>
      <c r="G13" s="18">
        <v>47.5</v>
      </c>
      <c r="H13" s="18">
        <v>65</v>
      </c>
      <c r="I13" s="17" t="s">
        <v>12</v>
      </c>
      <c r="K13" s="59" t="s">
        <v>82</v>
      </c>
      <c r="L13" s="11">
        <f>SUMIFS(E4:$E$39,C4:$C$39,"bla*",D4:$D$39,8)</f>
        <v>7</v>
      </c>
    </row>
    <row r="14" spans="1:12" ht="15.5" x14ac:dyDescent="0.35">
      <c r="A14" s="15" t="s">
        <v>31</v>
      </c>
      <c r="B14" s="16" t="s">
        <v>3</v>
      </c>
      <c r="C14" s="15" t="s">
        <v>16</v>
      </c>
      <c r="D14" s="17">
        <v>7.5</v>
      </c>
      <c r="E14" s="17">
        <v>4</v>
      </c>
      <c r="F14" s="17" t="s">
        <v>59</v>
      </c>
      <c r="G14" s="18">
        <v>47.5</v>
      </c>
      <c r="H14" s="18">
        <v>65</v>
      </c>
      <c r="I14" s="17" t="s">
        <v>11</v>
      </c>
      <c r="K14" s="59" t="s">
        <v>84</v>
      </c>
      <c r="L14" s="11">
        <f>SUMIFS(E5:$E$39,C5:$C$39,"bla*",D5:$D$39,9)</f>
        <v>4</v>
      </c>
    </row>
    <row r="15" spans="1:12" ht="15.5" x14ac:dyDescent="0.35">
      <c r="A15" s="15" t="s">
        <v>32</v>
      </c>
      <c r="B15" s="16" t="s">
        <v>3</v>
      </c>
      <c r="C15" s="15" t="s">
        <v>10</v>
      </c>
      <c r="D15" s="17">
        <v>8</v>
      </c>
      <c r="E15" s="17">
        <v>1</v>
      </c>
      <c r="F15" s="17" t="s">
        <v>59</v>
      </c>
      <c r="G15" s="18">
        <v>47.5</v>
      </c>
      <c r="H15" s="18">
        <v>65</v>
      </c>
      <c r="I15" s="17" t="s">
        <v>12</v>
      </c>
      <c r="K15" s="59" t="s">
        <v>86</v>
      </c>
      <c r="L15" s="11">
        <f>SUMIFS(E6:$E$39,C6:$C$39,"bro*")</f>
        <v>22</v>
      </c>
    </row>
    <row r="16" spans="1:12" ht="15.5" x14ac:dyDescent="0.35">
      <c r="A16" s="15" t="s">
        <v>33</v>
      </c>
      <c r="B16" s="16" t="s">
        <v>3</v>
      </c>
      <c r="C16" s="15" t="s">
        <v>17</v>
      </c>
      <c r="D16" s="17">
        <v>7.5</v>
      </c>
      <c r="E16" s="17">
        <v>2</v>
      </c>
      <c r="F16" s="17" t="s">
        <v>59</v>
      </c>
      <c r="G16" s="18">
        <v>47.5</v>
      </c>
      <c r="H16" s="18">
        <v>65</v>
      </c>
      <c r="I16" s="17" t="s">
        <v>11</v>
      </c>
    </row>
    <row r="17" spans="1:9" ht="15.5" x14ac:dyDescent="0.35">
      <c r="A17" s="15" t="s">
        <v>34</v>
      </c>
      <c r="B17" s="16" t="s">
        <v>3</v>
      </c>
      <c r="C17" s="15" t="s">
        <v>15</v>
      </c>
      <c r="D17" s="17">
        <v>8</v>
      </c>
      <c r="E17" s="17">
        <v>3</v>
      </c>
      <c r="F17" s="17" t="s">
        <v>59</v>
      </c>
      <c r="G17" s="18">
        <v>47.5</v>
      </c>
      <c r="H17" s="18">
        <v>65</v>
      </c>
      <c r="I17" s="17" t="s">
        <v>12</v>
      </c>
    </row>
    <row r="18" spans="1:9" ht="15.5" x14ac:dyDescent="0.35">
      <c r="A18" s="15" t="s">
        <v>35</v>
      </c>
      <c r="B18" s="16" t="s">
        <v>13</v>
      </c>
      <c r="C18" s="15" t="s">
        <v>18</v>
      </c>
      <c r="D18" s="17">
        <v>6</v>
      </c>
      <c r="E18" s="17">
        <v>4</v>
      </c>
      <c r="F18" s="17" t="s">
        <v>59</v>
      </c>
      <c r="G18" s="18">
        <v>7.5</v>
      </c>
      <c r="H18" s="18">
        <v>14</v>
      </c>
      <c r="I18" s="17" t="s">
        <v>11</v>
      </c>
    </row>
    <row r="19" spans="1:9" ht="15.5" x14ac:dyDescent="0.35">
      <c r="A19" s="15" t="s">
        <v>36</v>
      </c>
      <c r="B19" s="16" t="s">
        <v>13</v>
      </c>
      <c r="C19" s="15" t="s">
        <v>18</v>
      </c>
      <c r="D19" s="17">
        <v>7</v>
      </c>
      <c r="E19" s="17">
        <v>0</v>
      </c>
      <c r="F19" s="17" t="s">
        <v>59</v>
      </c>
      <c r="G19" s="18">
        <v>7.5</v>
      </c>
      <c r="H19" s="18">
        <v>14</v>
      </c>
      <c r="I19" s="17" t="s">
        <v>11</v>
      </c>
    </row>
    <row r="20" spans="1:9" ht="15.5" x14ac:dyDescent="0.35">
      <c r="A20" s="15" t="s">
        <v>37</v>
      </c>
      <c r="B20" s="16" t="s">
        <v>13</v>
      </c>
      <c r="C20" s="15" t="s">
        <v>18</v>
      </c>
      <c r="D20" s="17">
        <v>8</v>
      </c>
      <c r="E20" s="17">
        <v>2</v>
      </c>
      <c r="F20" s="17" t="s">
        <v>59</v>
      </c>
      <c r="G20" s="18">
        <v>7.5</v>
      </c>
      <c r="H20" s="18">
        <v>14</v>
      </c>
      <c r="I20" s="17" t="s">
        <v>12</v>
      </c>
    </row>
    <row r="21" spans="1:9" ht="15.5" x14ac:dyDescent="0.35">
      <c r="A21" s="15" t="s">
        <v>38</v>
      </c>
      <c r="B21" s="16" t="s">
        <v>13</v>
      </c>
      <c r="C21" s="15" t="s">
        <v>14</v>
      </c>
      <c r="D21" s="17">
        <v>6</v>
      </c>
      <c r="E21" s="17">
        <v>3</v>
      </c>
      <c r="F21" s="17" t="s">
        <v>59</v>
      </c>
      <c r="G21" s="18">
        <v>7.5</v>
      </c>
      <c r="H21" s="18">
        <v>14</v>
      </c>
      <c r="I21" s="17" t="s">
        <v>11</v>
      </c>
    </row>
    <row r="22" spans="1:9" ht="15.5" x14ac:dyDescent="0.35">
      <c r="A22" s="15" t="s">
        <v>39</v>
      </c>
      <c r="B22" s="16" t="s">
        <v>13</v>
      </c>
      <c r="C22" s="15" t="s">
        <v>14</v>
      </c>
      <c r="D22" s="17">
        <v>7</v>
      </c>
      <c r="E22" s="17">
        <v>1</v>
      </c>
      <c r="F22" s="17" t="s">
        <v>59</v>
      </c>
      <c r="G22" s="18">
        <v>7.5</v>
      </c>
      <c r="H22" s="18">
        <v>14</v>
      </c>
      <c r="I22" s="17" t="s">
        <v>11</v>
      </c>
    </row>
    <row r="23" spans="1:9" ht="15.5" x14ac:dyDescent="0.35">
      <c r="A23" s="15" t="s">
        <v>40</v>
      </c>
      <c r="B23" s="16" t="s">
        <v>13</v>
      </c>
      <c r="C23" s="15" t="s">
        <v>14</v>
      </c>
      <c r="D23" s="17">
        <v>8</v>
      </c>
      <c r="E23" s="17">
        <v>2</v>
      </c>
      <c r="F23" s="17" t="s">
        <v>59</v>
      </c>
      <c r="G23" s="18">
        <v>7.5</v>
      </c>
      <c r="H23" s="18">
        <v>14</v>
      </c>
      <c r="I23" s="17" t="s">
        <v>12</v>
      </c>
    </row>
    <row r="24" spans="1:9" ht="15.5" x14ac:dyDescent="0.35">
      <c r="A24" s="15" t="s">
        <v>41</v>
      </c>
      <c r="B24" s="16" t="s">
        <v>13</v>
      </c>
      <c r="C24" s="15" t="s">
        <v>15</v>
      </c>
      <c r="D24" s="17">
        <v>8</v>
      </c>
      <c r="E24" s="17">
        <v>2</v>
      </c>
      <c r="F24" s="17" t="s">
        <v>58</v>
      </c>
      <c r="G24" s="18">
        <v>7.5</v>
      </c>
      <c r="H24" s="18">
        <v>14</v>
      </c>
      <c r="I24" s="17" t="s">
        <v>12</v>
      </c>
    </row>
    <row r="25" spans="1:9" ht="15.5" x14ac:dyDescent="0.35">
      <c r="A25" s="15" t="s">
        <v>42</v>
      </c>
      <c r="B25" s="16" t="s">
        <v>13</v>
      </c>
      <c r="C25" s="15" t="s">
        <v>15</v>
      </c>
      <c r="D25" s="17">
        <v>9</v>
      </c>
      <c r="E25" s="17">
        <v>4</v>
      </c>
      <c r="F25" s="17" t="s">
        <v>58</v>
      </c>
      <c r="G25" s="18">
        <v>7.5</v>
      </c>
      <c r="H25" s="18">
        <v>14</v>
      </c>
      <c r="I25" s="17" t="s">
        <v>11</v>
      </c>
    </row>
    <row r="26" spans="1:9" ht="15.5" x14ac:dyDescent="0.35">
      <c r="A26" s="15" t="s">
        <v>43</v>
      </c>
      <c r="B26" s="16" t="s">
        <v>13</v>
      </c>
      <c r="C26" s="15" t="s">
        <v>15</v>
      </c>
      <c r="D26" s="17">
        <v>10</v>
      </c>
      <c r="E26" s="17">
        <v>2</v>
      </c>
      <c r="F26" s="17" t="s">
        <v>58</v>
      </c>
      <c r="G26" s="18">
        <v>7.5</v>
      </c>
      <c r="H26" s="18">
        <v>14</v>
      </c>
      <c r="I26" s="17" t="s">
        <v>12</v>
      </c>
    </row>
    <row r="27" spans="1:9" ht="15.5" x14ac:dyDescent="0.35">
      <c r="A27" s="15" t="s">
        <v>44</v>
      </c>
      <c r="B27" s="16" t="s">
        <v>13</v>
      </c>
      <c r="C27" s="15" t="s">
        <v>15</v>
      </c>
      <c r="D27" s="17">
        <v>11</v>
      </c>
      <c r="E27" s="17">
        <v>2</v>
      </c>
      <c r="F27" s="17" t="s">
        <v>58</v>
      </c>
      <c r="G27" s="18">
        <v>7.5</v>
      </c>
      <c r="H27" s="18">
        <v>14</v>
      </c>
      <c r="I27" s="17" t="s">
        <v>12</v>
      </c>
    </row>
    <row r="28" spans="1:9" ht="15.5" x14ac:dyDescent="0.35">
      <c r="A28" s="15" t="s">
        <v>45</v>
      </c>
      <c r="B28" s="16" t="s">
        <v>5</v>
      </c>
      <c r="C28" s="15" t="s">
        <v>10</v>
      </c>
      <c r="D28" s="17">
        <v>6</v>
      </c>
      <c r="E28" s="17">
        <v>0</v>
      </c>
      <c r="F28" s="17" t="s">
        <v>59</v>
      </c>
      <c r="G28" s="18">
        <v>42.5</v>
      </c>
      <c r="H28" s="18">
        <v>80</v>
      </c>
      <c r="I28" s="17" t="s">
        <v>12</v>
      </c>
    </row>
    <row r="29" spans="1:9" ht="15.5" x14ac:dyDescent="0.35">
      <c r="A29" s="15" t="s">
        <v>46</v>
      </c>
      <c r="B29" s="16" t="s">
        <v>5</v>
      </c>
      <c r="C29" s="15" t="s">
        <v>10</v>
      </c>
      <c r="D29" s="17">
        <v>6.5</v>
      </c>
      <c r="E29" s="17">
        <v>0</v>
      </c>
      <c r="F29" s="17" t="s">
        <v>59</v>
      </c>
      <c r="G29" s="18">
        <v>42.5</v>
      </c>
      <c r="H29" s="18">
        <v>80</v>
      </c>
      <c r="I29" s="17" t="s">
        <v>12</v>
      </c>
    </row>
    <row r="30" spans="1:9" ht="15.5" x14ac:dyDescent="0.35">
      <c r="A30" s="15" t="s">
        <v>47</v>
      </c>
      <c r="B30" s="16" t="s">
        <v>5</v>
      </c>
      <c r="C30" s="15" t="s">
        <v>10</v>
      </c>
      <c r="D30" s="17">
        <v>7</v>
      </c>
      <c r="E30" s="17">
        <v>1</v>
      </c>
      <c r="F30" s="17" t="s">
        <v>59</v>
      </c>
      <c r="G30" s="18">
        <v>42.5</v>
      </c>
      <c r="H30" s="18">
        <v>80</v>
      </c>
      <c r="I30" s="17" t="s">
        <v>12</v>
      </c>
    </row>
    <row r="31" spans="1:9" ht="15.5" x14ac:dyDescent="0.35">
      <c r="A31" s="15" t="s">
        <v>48</v>
      </c>
      <c r="B31" s="16" t="s">
        <v>5</v>
      </c>
      <c r="C31" s="15" t="s">
        <v>10</v>
      </c>
      <c r="D31" s="17">
        <v>7.5</v>
      </c>
      <c r="E31" s="17">
        <v>0</v>
      </c>
      <c r="F31" s="17" t="s">
        <v>59</v>
      </c>
      <c r="G31" s="18">
        <v>42.5</v>
      </c>
      <c r="H31" s="18">
        <v>80</v>
      </c>
      <c r="I31" s="17" t="s">
        <v>12</v>
      </c>
    </row>
    <row r="32" spans="1:9" ht="15.5" x14ac:dyDescent="0.35">
      <c r="A32" s="15" t="s">
        <v>49</v>
      </c>
      <c r="B32" s="16" t="s">
        <v>5</v>
      </c>
      <c r="C32" s="15" t="s">
        <v>10</v>
      </c>
      <c r="D32" s="17">
        <v>8</v>
      </c>
      <c r="E32" s="17">
        <v>2</v>
      </c>
      <c r="F32" s="17" t="s">
        <v>59</v>
      </c>
      <c r="G32" s="18">
        <v>42.5</v>
      </c>
      <c r="H32" s="18">
        <v>80</v>
      </c>
      <c r="I32" s="17" t="s">
        <v>12</v>
      </c>
    </row>
    <row r="33" spans="1:9" ht="15.5" x14ac:dyDescent="0.35">
      <c r="A33" s="15" t="s">
        <v>50</v>
      </c>
      <c r="B33" s="16" t="s">
        <v>5</v>
      </c>
      <c r="C33" s="15" t="s">
        <v>10</v>
      </c>
      <c r="D33" s="17">
        <v>8.5</v>
      </c>
      <c r="E33" s="17">
        <v>1</v>
      </c>
      <c r="F33" s="17" t="s">
        <v>59</v>
      </c>
      <c r="G33" s="18">
        <v>42.5</v>
      </c>
      <c r="H33" s="18">
        <v>80</v>
      </c>
      <c r="I33" s="17" t="s">
        <v>12</v>
      </c>
    </row>
    <row r="34" spans="1:9" ht="15.5" x14ac:dyDescent="0.35">
      <c r="A34" s="15" t="s">
        <v>51</v>
      </c>
      <c r="B34" s="16" t="s">
        <v>4</v>
      </c>
      <c r="C34" s="15" t="s">
        <v>14</v>
      </c>
      <c r="D34" s="17">
        <v>8</v>
      </c>
      <c r="E34" s="17">
        <v>6</v>
      </c>
      <c r="F34" s="17" t="s">
        <v>58</v>
      </c>
      <c r="G34" s="18">
        <v>48</v>
      </c>
      <c r="H34" s="18">
        <v>75</v>
      </c>
      <c r="I34" s="17" t="s">
        <v>11</v>
      </c>
    </row>
    <row r="35" spans="1:9" ht="15.5" x14ac:dyDescent="0.35">
      <c r="A35" s="15" t="s">
        <v>52</v>
      </c>
      <c r="B35" s="16" t="s">
        <v>4</v>
      </c>
      <c r="C35" s="15" t="s">
        <v>14</v>
      </c>
      <c r="D35" s="17">
        <v>9</v>
      </c>
      <c r="E35" s="17">
        <v>6</v>
      </c>
      <c r="F35" s="17" t="s">
        <v>58</v>
      </c>
      <c r="G35" s="18">
        <v>48</v>
      </c>
      <c r="H35" s="18">
        <v>75</v>
      </c>
      <c r="I35" s="17" t="s">
        <v>11</v>
      </c>
    </row>
    <row r="36" spans="1:9" ht="15.5" x14ac:dyDescent="0.35">
      <c r="A36" s="15" t="s">
        <v>53</v>
      </c>
      <c r="B36" s="16" t="s">
        <v>4</v>
      </c>
      <c r="C36" s="15" t="s">
        <v>14</v>
      </c>
      <c r="D36" s="17">
        <v>10</v>
      </c>
      <c r="E36" s="17">
        <v>6</v>
      </c>
      <c r="F36" s="17" t="s">
        <v>58</v>
      </c>
      <c r="G36" s="18">
        <v>48</v>
      </c>
      <c r="H36" s="18">
        <v>75</v>
      </c>
      <c r="I36" s="17" t="s">
        <v>11</v>
      </c>
    </row>
    <row r="37" spans="1:9" ht="15.5" x14ac:dyDescent="0.35">
      <c r="A37" s="15" t="s">
        <v>54</v>
      </c>
      <c r="B37" s="16" t="s">
        <v>4</v>
      </c>
      <c r="C37" s="15" t="s">
        <v>10</v>
      </c>
      <c r="D37" s="17">
        <v>8</v>
      </c>
      <c r="E37" s="17">
        <v>2</v>
      </c>
      <c r="F37" s="17" t="s">
        <v>58</v>
      </c>
      <c r="G37" s="18">
        <v>48</v>
      </c>
      <c r="H37" s="18">
        <v>75</v>
      </c>
      <c r="I37" s="17" t="s">
        <v>11</v>
      </c>
    </row>
    <row r="38" spans="1:9" ht="15.5" x14ac:dyDescent="0.35">
      <c r="A38" s="15" t="s">
        <v>55</v>
      </c>
      <c r="B38" s="16" t="s">
        <v>4</v>
      </c>
      <c r="C38" s="15" t="s">
        <v>10</v>
      </c>
      <c r="D38" s="17">
        <v>9</v>
      </c>
      <c r="E38" s="17">
        <v>3</v>
      </c>
      <c r="F38" s="17" t="s">
        <v>58</v>
      </c>
      <c r="G38" s="18">
        <v>48</v>
      </c>
      <c r="H38" s="18">
        <v>75</v>
      </c>
      <c r="I38" s="17" t="s">
        <v>11</v>
      </c>
    </row>
    <row r="39" spans="1:9" ht="15.5" x14ac:dyDescent="0.35">
      <c r="A39" s="19" t="s">
        <v>56</v>
      </c>
      <c r="B39" s="20" t="s">
        <v>4</v>
      </c>
      <c r="C39" s="19" t="s">
        <v>10</v>
      </c>
      <c r="D39" s="21">
        <v>10</v>
      </c>
      <c r="E39" s="21">
        <v>1</v>
      </c>
      <c r="F39" s="21" t="s">
        <v>58</v>
      </c>
      <c r="G39" s="22">
        <v>48</v>
      </c>
      <c r="H39" s="22">
        <v>75</v>
      </c>
      <c r="I39" s="21" t="s">
        <v>12</v>
      </c>
    </row>
  </sheetData>
  <printOptions horizontalCentered="1"/>
  <pageMargins left="0.4" right="0.5" top="0.75" bottom="0.75" header="0.3" footer="0.3"/>
  <pageSetup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40"/>
  <sheetViews>
    <sheetView topLeftCell="A4" zoomScaleNormal="100" workbookViewId="0">
      <selection activeCell="A4" sqref="A4"/>
    </sheetView>
  </sheetViews>
  <sheetFormatPr defaultColWidth="9.1796875" defaultRowHeight="14.5" x14ac:dyDescent="0.35"/>
  <cols>
    <col min="1" max="1" width="10.1796875" style="9" bestFit="1" customWidth="1"/>
    <col min="2" max="2" width="24.7265625" style="9" customWidth="1"/>
    <col min="3" max="3" width="6.7265625" style="9" bestFit="1" customWidth="1"/>
    <col min="4" max="4" width="7" style="9" customWidth="1"/>
    <col min="5" max="8" width="10.26953125" style="9" customWidth="1"/>
    <col min="9" max="10" width="9.1796875" style="9"/>
    <col min="11" max="11" width="14.54296875" style="9" bestFit="1" customWidth="1"/>
    <col min="12" max="12" width="12.54296875" style="9" customWidth="1"/>
    <col min="13" max="16384" width="9.1796875" style="9"/>
  </cols>
  <sheetData>
    <row r="1" spans="1:8" ht="31" x14ac:dyDescent="0.7">
      <c r="A1" s="82" t="s">
        <v>0</v>
      </c>
      <c r="B1" s="83"/>
      <c r="C1" s="83"/>
      <c r="D1" s="83"/>
      <c r="E1" s="83"/>
      <c r="F1" s="83"/>
      <c r="G1" s="83"/>
      <c r="H1" s="84"/>
    </row>
    <row r="2" spans="1:8" ht="21" x14ac:dyDescent="0.5">
      <c r="A2" s="85" t="s">
        <v>61</v>
      </c>
      <c r="B2" s="86"/>
      <c r="C2" s="86"/>
      <c r="D2" s="86"/>
      <c r="E2" s="86"/>
      <c r="F2" s="86"/>
      <c r="G2" s="86"/>
      <c r="H2" s="87"/>
    </row>
    <row r="3" spans="1:8" x14ac:dyDescent="0.35">
      <c r="A3" s="28"/>
      <c r="B3" s="29"/>
      <c r="C3" s="29"/>
      <c r="D3" s="29"/>
      <c r="E3" s="29"/>
      <c r="F3" s="29"/>
      <c r="G3" s="29"/>
      <c r="H3" s="30"/>
    </row>
    <row r="4" spans="1:8" ht="35.25" customHeight="1" x14ac:dyDescent="0.35">
      <c r="A4" s="25" t="s">
        <v>20</v>
      </c>
      <c r="B4" s="26" t="s">
        <v>1</v>
      </c>
      <c r="C4" s="26" t="s">
        <v>6</v>
      </c>
      <c r="D4" s="26" t="s">
        <v>60</v>
      </c>
      <c r="E4" s="26" t="s">
        <v>62</v>
      </c>
      <c r="F4" s="27" t="s">
        <v>63</v>
      </c>
      <c r="G4" s="27" t="s">
        <v>65</v>
      </c>
      <c r="H4" s="26" t="s">
        <v>64</v>
      </c>
    </row>
    <row r="5" spans="1:8" ht="15.5" x14ac:dyDescent="0.35">
      <c r="A5" s="11" t="s">
        <v>21</v>
      </c>
      <c r="B5" s="23" t="s">
        <v>2</v>
      </c>
      <c r="C5" s="11" t="s">
        <v>15</v>
      </c>
      <c r="D5" s="77">
        <v>8</v>
      </c>
      <c r="E5" s="77">
        <v>7</v>
      </c>
      <c r="F5" s="77">
        <v>9</v>
      </c>
      <c r="G5" s="77">
        <v>7</v>
      </c>
      <c r="H5" s="78">
        <v>7</v>
      </c>
    </row>
    <row r="6" spans="1:8" ht="15.5" x14ac:dyDescent="0.35">
      <c r="A6" s="11" t="s">
        <v>22</v>
      </c>
      <c r="B6" s="23" t="s">
        <v>2</v>
      </c>
      <c r="C6" s="11" t="s">
        <v>15</v>
      </c>
      <c r="D6" s="77">
        <v>10</v>
      </c>
      <c r="E6" s="77">
        <v>8</v>
      </c>
      <c r="F6" s="77">
        <v>8</v>
      </c>
      <c r="G6" s="77">
        <v>10</v>
      </c>
      <c r="H6" s="78">
        <v>8</v>
      </c>
    </row>
    <row r="7" spans="1:8" ht="15.5" x14ac:dyDescent="0.35">
      <c r="A7" s="11" t="s">
        <v>23</v>
      </c>
      <c r="B7" s="23" t="s">
        <v>2</v>
      </c>
      <c r="C7" s="11" t="s">
        <v>10</v>
      </c>
      <c r="D7" s="77">
        <v>9.5</v>
      </c>
      <c r="E7" s="77">
        <v>8</v>
      </c>
      <c r="F7" s="77">
        <v>9</v>
      </c>
      <c r="G7" s="77">
        <v>8</v>
      </c>
      <c r="H7" s="78">
        <v>9</v>
      </c>
    </row>
    <row r="8" spans="1:8" ht="15.5" x14ac:dyDescent="0.35">
      <c r="A8" s="11" t="s">
        <v>24</v>
      </c>
      <c r="B8" s="23" t="s">
        <v>2</v>
      </c>
      <c r="C8" s="11" t="s">
        <v>10</v>
      </c>
      <c r="D8" s="77">
        <v>10.5</v>
      </c>
      <c r="E8" s="77">
        <v>6</v>
      </c>
      <c r="F8" s="77">
        <v>9</v>
      </c>
      <c r="G8" s="77">
        <v>9</v>
      </c>
      <c r="H8" s="78">
        <v>10</v>
      </c>
    </row>
    <row r="9" spans="1:8" ht="15.5" x14ac:dyDescent="0.35">
      <c r="A9" s="11" t="s">
        <v>25</v>
      </c>
      <c r="B9" s="23" t="s">
        <v>2</v>
      </c>
      <c r="C9" s="11" t="s">
        <v>10</v>
      </c>
      <c r="D9" s="77">
        <v>7.5</v>
      </c>
      <c r="E9" s="77">
        <v>8</v>
      </c>
      <c r="F9" s="77">
        <v>8</v>
      </c>
      <c r="G9" s="77">
        <v>10</v>
      </c>
      <c r="H9" s="78">
        <v>9</v>
      </c>
    </row>
    <row r="10" spans="1:8" ht="15.5" x14ac:dyDescent="0.35">
      <c r="A10" s="11" t="s">
        <v>26</v>
      </c>
      <c r="B10" s="23" t="s">
        <v>2</v>
      </c>
      <c r="C10" s="11" t="s">
        <v>10</v>
      </c>
      <c r="D10" s="77">
        <v>8</v>
      </c>
      <c r="E10" s="77">
        <v>7</v>
      </c>
      <c r="F10" s="77">
        <v>9</v>
      </c>
      <c r="G10" s="77">
        <v>9</v>
      </c>
      <c r="H10" s="78">
        <v>10</v>
      </c>
    </row>
    <row r="11" spans="1:8" ht="15.5" x14ac:dyDescent="0.35">
      <c r="A11" s="11" t="s">
        <v>27</v>
      </c>
      <c r="B11" s="23" t="s">
        <v>2</v>
      </c>
      <c r="C11" s="11" t="s">
        <v>15</v>
      </c>
      <c r="D11" s="77">
        <v>9</v>
      </c>
      <c r="E11" s="77">
        <v>9</v>
      </c>
      <c r="F11" s="77">
        <v>9</v>
      </c>
      <c r="G11" s="77">
        <v>8</v>
      </c>
      <c r="H11" s="78">
        <v>8</v>
      </c>
    </row>
    <row r="12" spans="1:8" ht="15.5" x14ac:dyDescent="0.35">
      <c r="A12" s="11" t="s">
        <v>28</v>
      </c>
      <c r="B12" s="23" t="s">
        <v>2</v>
      </c>
      <c r="C12" s="11" t="s">
        <v>15</v>
      </c>
      <c r="D12" s="77">
        <v>8.5</v>
      </c>
      <c r="E12" s="77">
        <v>9</v>
      </c>
      <c r="F12" s="77">
        <v>8</v>
      </c>
      <c r="G12" s="77">
        <v>9</v>
      </c>
      <c r="H12" s="78">
        <v>7</v>
      </c>
    </row>
    <row r="13" spans="1:8" ht="15.5" x14ac:dyDescent="0.35">
      <c r="A13" s="11" t="s">
        <v>29</v>
      </c>
      <c r="B13" s="23" t="s">
        <v>3</v>
      </c>
      <c r="C13" s="11" t="s">
        <v>15</v>
      </c>
      <c r="D13" s="77">
        <v>8.5</v>
      </c>
      <c r="E13" s="77">
        <v>8</v>
      </c>
      <c r="F13" s="77">
        <v>3</v>
      </c>
      <c r="G13" s="77">
        <v>8</v>
      </c>
      <c r="H13" s="78">
        <v>6</v>
      </c>
    </row>
    <row r="14" spans="1:8" ht="15.5" x14ac:dyDescent="0.35">
      <c r="A14" s="11" t="s">
        <v>30</v>
      </c>
      <c r="B14" s="23" t="s">
        <v>3</v>
      </c>
      <c r="C14" s="11" t="s">
        <v>10</v>
      </c>
      <c r="D14" s="77">
        <v>9</v>
      </c>
      <c r="E14" s="77">
        <v>10</v>
      </c>
      <c r="F14" s="77">
        <v>10</v>
      </c>
      <c r="G14" s="77">
        <v>8</v>
      </c>
      <c r="H14" s="78">
        <v>9</v>
      </c>
    </row>
    <row r="15" spans="1:8" ht="15.5" x14ac:dyDescent="0.35">
      <c r="A15" s="11" t="s">
        <v>31</v>
      </c>
      <c r="B15" s="23" t="s">
        <v>3</v>
      </c>
      <c r="C15" s="11" t="s">
        <v>16</v>
      </c>
      <c r="D15" s="77">
        <v>7.5</v>
      </c>
      <c r="E15" s="77">
        <v>9</v>
      </c>
      <c r="F15" s="77">
        <v>3</v>
      </c>
      <c r="G15" s="77">
        <v>8</v>
      </c>
      <c r="H15" s="78">
        <v>4</v>
      </c>
    </row>
    <row r="16" spans="1:8" ht="15.5" x14ac:dyDescent="0.35">
      <c r="A16" s="11" t="s">
        <v>32</v>
      </c>
      <c r="B16" s="23" t="s">
        <v>3</v>
      </c>
      <c r="C16" s="11" t="s">
        <v>10</v>
      </c>
      <c r="D16" s="77">
        <v>8</v>
      </c>
      <c r="E16" s="77">
        <v>7</v>
      </c>
      <c r="F16" s="77">
        <v>5</v>
      </c>
      <c r="G16" s="77">
        <v>10</v>
      </c>
      <c r="H16" s="78">
        <v>6</v>
      </c>
    </row>
    <row r="17" spans="1:8" ht="15.5" x14ac:dyDescent="0.35">
      <c r="A17" s="11" t="s">
        <v>33</v>
      </c>
      <c r="B17" s="23" t="s">
        <v>3</v>
      </c>
      <c r="C17" s="11" t="s">
        <v>17</v>
      </c>
      <c r="D17" s="77">
        <v>7.5</v>
      </c>
      <c r="E17" s="77">
        <v>8</v>
      </c>
      <c r="F17" s="77">
        <v>8</v>
      </c>
      <c r="G17" s="77">
        <v>3</v>
      </c>
      <c r="H17" s="78">
        <v>7</v>
      </c>
    </row>
    <row r="18" spans="1:8" ht="15.5" x14ac:dyDescent="0.35">
      <c r="A18" s="11" t="s">
        <v>34</v>
      </c>
      <c r="B18" s="23" t="s">
        <v>3</v>
      </c>
      <c r="C18" s="11" t="s">
        <v>15</v>
      </c>
      <c r="D18" s="77">
        <v>8</v>
      </c>
      <c r="E18" s="77">
        <v>3</v>
      </c>
      <c r="F18" s="77">
        <v>3</v>
      </c>
      <c r="G18" s="77">
        <v>8</v>
      </c>
      <c r="H18" s="78">
        <v>6</v>
      </c>
    </row>
    <row r="19" spans="1:8" ht="15.5" x14ac:dyDescent="0.35">
      <c r="A19" s="11" t="s">
        <v>35</v>
      </c>
      <c r="B19" s="23" t="s">
        <v>13</v>
      </c>
      <c r="C19" s="11" t="s">
        <v>18</v>
      </c>
      <c r="D19" s="77">
        <v>6</v>
      </c>
      <c r="E19" s="77">
        <v>10</v>
      </c>
      <c r="F19" s="77">
        <v>1</v>
      </c>
      <c r="G19" s="77">
        <v>4</v>
      </c>
      <c r="H19" s="78">
        <v>2</v>
      </c>
    </row>
    <row r="20" spans="1:8" ht="15.5" x14ac:dyDescent="0.35">
      <c r="A20" s="11" t="s">
        <v>36</v>
      </c>
      <c r="B20" s="23" t="s">
        <v>13</v>
      </c>
      <c r="C20" s="11" t="s">
        <v>18</v>
      </c>
      <c r="D20" s="77">
        <v>7</v>
      </c>
      <c r="E20" s="77">
        <v>3</v>
      </c>
      <c r="F20" s="77">
        <v>1</v>
      </c>
      <c r="G20" s="77">
        <v>9</v>
      </c>
      <c r="H20" s="78">
        <v>8</v>
      </c>
    </row>
    <row r="21" spans="1:8" ht="15.5" x14ac:dyDescent="0.35">
      <c r="A21" s="11" t="s">
        <v>37</v>
      </c>
      <c r="B21" s="23" t="s">
        <v>13</v>
      </c>
      <c r="C21" s="11" t="s">
        <v>18</v>
      </c>
      <c r="D21" s="77">
        <v>8</v>
      </c>
      <c r="E21" s="77">
        <v>3</v>
      </c>
      <c r="F21" s="77">
        <v>4</v>
      </c>
      <c r="G21" s="77">
        <v>1</v>
      </c>
      <c r="H21" s="78">
        <v>3</v>
      </c>
    </row>
    <row r="22" spans="1:8" ht="15.5" x14ac:dyDescent="0.35">
      <c r="A22" s="11" t="s">
        <v>38</v>
      </c>
      <c r="B22" s="23" t="s">
        <v>13</v>
      </c>
      <c r="C22" s="11" t="s">
        <v>14</v>
      </c>
      <c r="D22" s="77">
        <v>6</v>
      </c>
      <c r="E22" s="77">
        <v>3</v>
      </c>
      <c r="F22" s="77">
        <v>7</v>
      </c>
      <c r="G22" s="77">
        <v>1</v>
      </c>
      <c r="H22" s="78">
        <v>4</v>
      </c>
    </row>
    <row r="23" spans="1:8" ht="15.5" x14ac:dyDescent="0.35">
      <c r="A23" s="11" t="s">
        <v>39</v>
      </c>
      <c r="B23" s="23" t="s">
        <v>13</v>
      </c>
      <c r="C23" s="11" t="s">
        <v>14</v>
      </c>
      <c r="D23" s="77">
        <v>7</v>
      </c>
      <c r="E23" s="77">
        <v>6</v>
      </c>
      <c r="F23" s="77">
        <v>9</v>
      </c>
      <c r="G23" s="77">
        <v>5</v>
      </c>
      <c r="H23" s="78">
        <v>6</v>
      </c>
    </row>
    <row r="24" spans="1:8" ht="15.5" x14ac:dyDescent="0.35">
      <c r="A24" s="11" t="s">
        <v>40</v>
      </c>
      <c r="B24" s="23" t="s">
        <v>13</v>
      </c>
      <c r="C24" s="11" t="s">
        <v>14</v>
      </c>
      <c r="D24" s="77">
        <v>8</v>
      </c>
      <c r="E24" s="77">
        <v>1</v>
      </c>
      <c r="F24" s="77">
        <v>4</v>
      </c>
      <c r="G24" s="77">
        <v>9</v>
      </c>
      <c r="H24" s="78">
        <v>7</v>
      </c>
    </row>
    <row r="25" spans="1:8" ht="15.5" x14ac:dyDescent="0.35">
      <c r="A25" s="11" t="s">
        <v>41</v>
      </c>
      <c r="B25" s="23" t="s">
        <v>13</v>
      </c>
      <c r="C25" s="11" t="s">
        <v>15</v>
      </c>
      <c r="D25" s="77">
        <v>8</v>
      </c>
      <c r="E25" s="77">
        <v>3</v>
      </c>
      <c r="F25" s="77">
        <v>1</v>
      </c>
      <c r="G25" s="77">
        <v>10</v>
      </c>
      <c r="H25" s="78">
        <v>10</v>
      </c>
    </row>
    <row r="26" spans="1:8" ht="15.5" x14ac:dyDescent="0.35">
      <c r="A26" s="11" t="s">
        <v>42</v>
      </c>
      <c r="B26" s="23" t="s">
        <v>13</v>
      </c>
      <c r="C26" s="11" t="s">
        <v>15</v>
      </c>
      <c r="D26" s="77">
        <v>9</v>
      </c>
      <c r="E26" s="77">
        <v>2</v>
      </c>
      <c r="F26" s="77">
        <v>3</v>
      </c>
      <c r="G26" s="77">
        <v>9</v>
      </c>
      <c r="H26" s="78">
        <v>4</v>
      </c>
    </row>
    <row r="27" spans="1:8" ht="15.5" x14ac:dyDescent="0.35">
      <c r="A27" s="11" t="s">
        <v>43</v>
      </c>
      <c r="B27" s="23" t="s">
        <v>13</v>
      </c>
      <c r="C27" s="11" t="s">
        <v>15</v>
      </c>
      <c r="D27" s="77">
        <v>10</v>
      </c>
      <c r="E27" s="77">
        <v>10</v>
      </c>
      <c r="F27" s="77">
        <v>1</v>
      </c>
      <c r="G27" s="77">
        <v>1</v>
      </c>
      <c r="H27" s="78">
        <v>2</v>
      </c>
    </row>
    <row r="28" spans="1:8" ht="15.5" x14ac:dyDescent="0.35">
      <c r="A28" s="11" t="s">
        <v>44</v>
      </c>
      <c r="B28" s="23" t="s">
        <v>13</v>
      </c>
      <c r="C28" s="11" t="s">
        <v>15</v>
      </c>
      <c r="D28" s="77">
        <v>11</v>
      </c>
      <c r="E28" s="77">
        <v>8</v>
      </c>
      <c r="F28" s="77">
        <v>2</v>
      </c>
      <c r="G28" s="77">
        <v>6</v>
      </c>
      <c r="H28" s="78">
        <v>10</v>
      </c>
    </row>
    <row r="29" spans="1:8" ht="15.5" x14ac:dyDescent="0.35">
      <c r="A29" s="11" t="s">
        <v>45</v>
      </c>
      <c r="B29" s="23" t="s">
        <v>5</v>
      </c>
      <c r="C29" s="11" t="s">
        <v>10</v>
      </c>
      <c r="D29" s="77">
        <v>6</v>
      </c>
      <c r="E29" s="77">
        <v>4</v>
      </c>
      <c r="F29" s="77">
        <v>2</v>
      </c>
      <c r="G29" s="77">
        <v>8</v>
      </c>
      <c r="H29" s="78">
        <v>9</v>
      </c>
    </row>
    <row r="30" spans="1:8" ht="15.5" x14ac:dyDescent="0.35">
      <c r="A30" s="11" t="s">
        <v>46</v>
      </c>
      <c r="B30" s="23" t="s">
        <v>5</v>
      </c>
      <c r="C30" s="11" t="s">
        <v>10</v>
      </c>
      <c r="D30" s="77">
        <v>6.5</v>
      </c>
      <c r="E30" s="77">
        <v>10</v>
      </c>
      <c r="F30" s="77">
        <v>7</v>
      </c>
      <c r="G30" s="77">
        <v>7</v>
      </c>
      <c r="H30" s="78">
        <v>3</v>
      </c>
    </row>
    <row r="31" spans="1:8" ht="15.5" x14ac:dyDescent="0.35">
      <c r="A31" s="11" t="s">
        <v>47</v>
      </c>
      <c r="B31" s="23" t="s">
        <v>5</v>
      </c>
      <c r="C31" s="11" t="s">
        <v>10</v>
      </c>
      <c r="D31" s="77">
        <v>7</v>
      </c>
      <c r="E31" s="77">
        <v>2</v>
      </c>
      <c r="F31" s="77">
        <v>5</v>
      </c>
      <c r="G31" s="77">
        <v>10</v>
      </c>
      <c r="H31" s="78">
        <v>10</v>
      </c>
    </row>
    <row r="32" spans="1:8" ht="15.5" x14ac:dyDescent="0.35">
      <c r="A32" s="11" t="s">
        <v>48</v>
      </c>
      <c r="B32" s="23" t="s">
        <v>5</v>
      </c>
      <c r="C32" s="11" t="s">
        <v>10</v>
      </c>
      <c r="D32" s="77">
        <v>7.5</v>
      </c>
      <c r="E32" s="77">
        <v>4</v>
      </c>
      <c r="F32" s="77">
        <v>4</v>
      </c>
      <c r="G32" s="77">
        <v>10</v>
      </c>
      <c r="H32" s="78">
        <v>10</v>
      </c>
    </row>
    <row r="33" spans="1:8" ht="15.5" x14ac:dyDescent="0.35">
      <c r="A33" s="11" t="s">
        <v>49</v>
      </c>
      <c r="B33" s="23" t="s">
        <v>5</v>
      </c>
      <c r="C33" s="11" t="s">
        <v>10</v>
      </c>
      <c r="D33" s="77">
        <v>8</v>
      </c>
      <c r="E33" s="77">
        <v>10</v>
      </c>
      <c r="F33" s="77">
        <v>3</v>
      </c>
      <c r="G33" s="77">
        <v>2</v>
      </c>
      <c r="H33" s="78">
        <v>9</v>
      </c>
    </row>
    <row r="34" spans="1:8" ht="15.5" x14ac:dyDescent="0.35">
      <c r="A34" s="11" t="s">
        <v>50</v>
      </c>
      <c r="B34" s="23" t="s">
        <v>5</v>
      </c>
      <c r="C34" s="11" t="s">
        <v>10</v>
      </c>
      <c r="D34" s="77">
        <v>8.5</v>
      </c>
      <c r="E34" s="77">
        <v>10</v>
      </c>
      <c r="F34" s="77">
        <v>9</v>
      </c>
      <c r="G34" s="77">
        <v>2</v>
      </c>
      <c r="H34" s="78">
        <v>10</v>
      </c>
    </row>
    <row r="35" spans="1:8" ht="15.5" x14ac:dyDescent="0.35">
      <c r="A35" s="11" t="s">
        <v>51</v>
      </c>
      <c r="B35" s="23" t="s">
        <v>4</v>
      </c>
      <c r="C35" s="11" t="s">
        <v>14</v>
      </c>
      <c r="D35" s="77">
        <v>8</v>
      </c>
      <c r="E35" s="77">
        <v>9</v>
      </c>
      <c r="F35" s="77">
        <v>9</v>
      </c>
      <c r="G35" s="77">
        <v>9</v>
      </c>
      <c r="H35" s="78">
        <v>9</v>
      </c>
    </row>
    <row r="36" spans="1:8" ht="15.5" x14ac:dyDescent="0.35">
      <c r="A36" s="11" t="s">
        <v>52</v>
      </c>
      <c r="B36" s="23" t="s">
        <v>4</v>
      </c>
      <c r="C36" s="11" t="s">
        <v>14</v>
      </c>
      <c r="D36" s="77">
        <v>9</v>
      </c>
      <c r="E36" s="77">
        <v>10</v>
      </c>
      <c r="F36" s="77">
        <v>9</v>
      </c>
      <c r="G36" s="77">
        <v>9</v>
      </c>
      <c r="H36" s="78">
        <v>8</v>
      </c>
    </row>
    <row r="37" spans="1:8" ht="15.5" x14ac:dyDescent="0.35">
      <c r="A37" s="11" t="s">
        <v>53</v>
      </c>
      <c r="B37" s="23" t="s">
        <v>4</v>
      </c>
      <c r="C37" s="11" t="s">
        <v>14</v>
      </c>
      <c r="D37" s="77">
        <v>10</v>
      </c>
      <c r="E37" s="77">
        <v>9</v>
      </c>
      <c r="F37" s="77">
        <v>10</v>
      </c>
      <c r="G37" s="77">
        <v>8</v>
      </c>
      <c r="H37" s="78">
        <v>9</v>
      </c>
    </row>
    <row r="38" spans="1:8" ht="15.5" x14ac:dyDescent="0.35">
      <c r="A38" s="11" t="s">
        <v>54</v>
      </c>
      <c r="B38" s="23" t="s">
        <v>4</v>
      </c>
      <c r="C38" s="11" t="s">
        <v>10</v>
      </c>
      <c r="D38" s="77">
        <v>8</v>
      </c>
      <c r="E38" s="77">
        <v>9</v>
      </c>
      <c r="F38" s="77">
        <v>9</v>
      </c>
      <c r="G38" s="77">
        <v>8</v>
      </c>
      <c r="H38" s="78">
        <v>9</v>
      </c>
    </row>
    <row r="39" spans="1:8" ht="15.5" x14ac:dyDescent="0.35">
      <c r="A39" s="11" t="s">
        <v>55</v>
      </c>
      <c r="B39" s="23" t="s">
        <v>4</v>
      </c>
      <c r="C39" s="11" t="s">
        <v>10</v>
      </c>
      <c r="D39" s="77">
        <v>9</v>
      </c>
      <c r="E39" s="77">
        <v>8</v>
      </c>
      <c r="F39" s="77">
        <v>10</v>
      </c>
      <c r="G39" s="77">
        <v>10</v>
      </c>
      <c r="H39" s="78">
        <v>10</v>
      </c>
    </row>
    <row r="40" spans="1:8" ht="15.5" x14ac:dyDescent="0.35">
      <c r="A40" s="11" t="s">
        <v>56</v>
      </c>
      <c r="B40" s="23" t="s">
        <v>4</v>
      </c>
      <c r="C40" s="11" t="s">
        <v>10</v>
      </c>
      <c r="D40" s="77">
        <v>10</v>
      </c>
      <c r="E40" s="77">
        <v>10</v>
      </c>
      <c r="F40" s="77">
        <v>10</v>
      </c>
      <c r="G40" s="77">
        <v>9</v>
      </c>
      <c r="H40" s="78">
        <v>9</v>
      </c>
    </row>
  </sheetData>
  <mergeCells count="2">
    <mergeCell ref="A1:H1"/>
    <mergeCell ref="A2:H2"/>
  </mergeCells>
  <printOptions horizontalCentered="1"/>
  <pageMargins left="0.4" right="0.5" top="0.75" bottom="0.75" header="0.3" footer="0.3"/>
  <pageSetup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9"/>
  <sheetViews>
    <sheetView tabSelected="1" zoomScaleNormal="100" workbookViewId="0">
      <selection activeCell="I13" sqref="I13"/>
    </sheetView>
  </sheetViews>
  <sheetFormatPr defaultColWidth="9.1796875" defaultRowHeight="14.5" x14ac:dyDescent="0.35"/>
  <cols>
    <col min="1" max="1" width="10.54296875" style="9" customWidth="1"/>
    <col min="2" max="2" width="24.7265625" style="9" customWidth="1"/>
    <col min="3" max="7" width="10" style="9" customWidth="1"/>
    <col min="8" max="8" width="13.54296875" style="9" customWidth="1"/>
    <col min="9" max="9" width="12" style="9" customWidth="1"/>
    <col min="10" max="10" width="14.54296875" style="9" bestFit="1" customWidth="1"/>
    <col min="11" max="11" width="15.7265625" style="9" bestFit="1" customWidth="1"/>
    <col min="12" max="16384" width="9.1796875" style="9"/>
  </cols>
  <sheetData>
    <row r="1" spans="1:11" ht="31" x14ac:dyDescent="0.7">
      <c r="A1" s="7" t="s">
        <v>0</v>
      </c>
      <c r="B1" s="7"/>
      <c r="C1" s="7"/>
      <c r="D1" s="7"/>
      <c r="E1" s="7"/>
      <c r="F1" s="7"/>
    </row>
    <row r="2" spans="1:11" ht="21" x14ac:dyDescent="0.5">
      <c r="A2" s="4" t="s">
        <v>72</v>
      </c>
      <c r="B2" s="4"/>
      <c r="C2" s="4"/>
      <c r="D2" s="4"/>
      <c r="E2" s="4"/>
      <c r="F2" s="4"/>
    </row>
    <row r="4" spans="1:11" ht="35.25" customHeight="1" x14ac:dyDescent="0.35">
      <c r="A4" s="74" t="s">
        <v>20</v>
      </c>
      <c r="B4" s="75" t="s">
        <v>1</v>
      </c>
      <c r="C4" s="75" t="s">
        <v>62</v>
      </c>
      <c r="D4" s="76" t="s">
        <v>63</v>
      </c>
      <c r="E4" s="76" t="s">
        <v>65</v>
      </c>
      <c r="F4" s="75" t="s">
        <v>64</v>
      </c>
      <c r="G4" s="73" t="s">
        <v>74</v>
      </c>
      <c r="H4" s="73" t="s">
        <v>75</v>
      </c>
      <c r="J4" s="88" t="s">
        <v>66</v>
      </c>
      <c r="K4" s="88"/>
    </row>
    <row r="5" spans="1:11" ht="15.5" x14ac:dyDescent="0.35">
      <c r="A5" s="11" t="s">
        <v>21</v>
      </c>
      <c r="B5" s="23" t="s">
        <v>2</v>
      </c>
      <c r="C5" s="24">
        <f>DAVERAGE(Survey,"comfort",Criteria!$B$1:$B$2)</f>
        <v>7.75</v>
      </c>
      <c r="D5" s="24">
        <f>DAVERAGE(Survey,"fit",Criteria!$B$1:$B$2)</f>
        <v>8.625</v>
      </c>
      <c r="E5" s="24">
        <f>DAVERAGE(Survey,"style",Criteria!$B$1:$B$2)</f>
        <v>8.75</v>
      </c>
      <c r="F5" s="24">
        <f>DAVERAGE(Survey,"value",Criteria!$B$1:$B$2)</f>
        <v>8.5</v>
      </c>
      <c r="G5" s="11">
        <f t="shared" ref="G5:G9" si="0">AVERAGE(C5:F5)</f>
        <v>8.40625</v>
      </c>
      <c r="H5" s="11" t="str">
        <f>IF(G5&gt;=9,$J$5,IF(G5&gt;=7,$J$6,IF(G5&gt;=5,$J$7,$J$8)))</f>
        <v>Above Average</v>
      </c>
      <c r="J5" s="11" t="s">
        <v>67</v>
      </c>
      <c r="K5" s="79" t="s">
        <v>98</v>
      </c>
    </row>
    <row r="6" spans="1:11" ht="15.5" x14ac:dyDescent="0.35">
      <c r="A6" s="11" t="s">
        <v>29</v>
      </c>
      <c r="B6" s="23" t="s">
        <v>3</v>
      </c>
      <c r="C6" s="24">
        <f>DAVERAGE(Survey,"comfort",Criteria!$B$4:$B$5)</f>
        <v>7.5</v>
      </c>
      <c r="D6" s="24">
        <f>DAVERAGE(Survey,"fit",Criteria!$B$4:$B$5)</f>
        <v>5.333333333333333</v>
      </c>
      <c r="E6" s="24">
        <f>DAVERAGE(Survey,"style",Criteria!$B$4:$B$5)</f>
        <v>7.5</v>
      </c>
      <c r="F6" s="24">
        <f>DAVERAGE(Survey,"value",Criteria!$B$4:$B$5)</f>
        <v>6.333333333333333</v>
      </c>
      <c r="G6" s="11">
        <f t="shared" si="0"/>
        <v>6.6666666666666661</v>
      </c>
      <c r="H6" s="11" t="str">
        <f>IF(G6&gt;=9,$J$5,IF(G6&gt;=7,$J$6,IF(G6&gt;=5,$J$7,$J$8)))</f>
        <v>Average</v>
      </c>
      <c r="J6" s="11" t="s">
        <v>68</v>
      </c>
      <c r="K6" s="80" t="s">
        <v>99</v>
      </c>
    </row>
    <row r="7" spans="1:11" ht="15.5" x14ac:dyDescent="0.35">
      <c r="A7" s="11" t="s">
        <v>35</v>
      </c>
      <c r="B7" s="23" t="s">
        <v>13</v>
      </c>
      <c r="C7" s="24">
        <f>DAVERAGE(Survey,"comfort",Criteria!$B$7:$B$8)</f>
        <v>4.9000000000000004</v>
      </c>
      <c r="D7" s="24">
        <f>DAVERAGE(Survey,"fit",Criteria!$B$7:$B$8)</f>
        <v>3.3</v>
      </c>
      <c r="E7" s="24">
        <f>DAVERAGE(Survey,"style",Criteria!$B$7:$B$8)</f>
        <v>5.5</v>
      </c>
      <c r="F7" s="24">
        <f>DAVERAGE(Survey,"value",Criteria!$B$7:$B$8)</f>
        <v>5.6</v>
      </c>
      <c r="G7" s="11">
        <f t="shared" si="0"/>
        <v>4.8249999999999993</v>
      </c>
      <c r="H7" s="11" t="str">
        <f>IF(G7&gt;=9,$J$5,IF(G7&gt;=7,$J$6,IF(G7&gt;=5,$J$7,$J$8)))</f>
        <v>Poor</v>
      </c>
      <c r="J7" s="11" t="s">
        <v>69</v>
      </c>
      <c r="K7" s="79" t="s">
        <v>100</v>
      </c>
    </row>
    <row r="8" spans="1:11" ht="15.5" x14ac:dyDescent="0.35">
      <c r="A8" s="11" t="s">
        <v>45</v>
      </c>
      <c r="B8" s="23" t="s">
        <v>5</v>
      </c>
      <c r="C8" s="24">
        <f>DAVERAGE(Survey,"comfort",Criteria!$B$10:$B$11)</f>
        <v>6.666666666666667</v>
      </c>
      <c r="D8" s="24">
        <f>DAVERAGE(Survey,"fit",Criteria!$B$10:$B$11)</f>
        <v>5</v>
      </c>
      <c r="E8" s="24">
        <f>DAVERAGE(Survey,"style",Criteria!$B$10:$B$11)</f>
        <v>6.5</v>
      </c>
      <c r="F8" s="24">
        <f>DAVERAGE(Survey,"value",Criteria!$B$10:$B$11)</f>
        <v>8.5</v>
      </c>
      <c r="G8" s="11">
        <f t="shared" si="0"/>
        <v>6.666666666666667</v>
      </c>
      <c r="H8" s="11" t="str">
        <f>IF(G8&gt;=9,$J$5,IF(G8&gt;=7,$J$6,IF(G8&gt;=5,$J$7,$J$8)))</f>
        <v>Average</v>
      </c>
      <c r="J8" s="11" t="s">
        <v>70</v>
      </c>
      <c r="K8" s="79" t="s">
        <v>71</v>
      </c>
    </row>
    <row r="9" spans="1:11" ht="15.5" x14ac:dyDescent="0.35">
      <c r="A9" s="11" t="s">
        <v>51</v>
      </c>
      <c r="B9" s="23" t="s">
        <v>4</v>
      </c>
      <c r="C9" s="24">
        <f>DAVERAGE(Survey,"comfort",Criteria!$B$13:$B$14)</f>
        <v>9.1666666666666661</v>
      </c>
      <c r="D9" s="24">
        <f>DAVERAGE(Survey,"fit",Criteria!$B$13:$B$14)</f>
        <v>9.5</v>
      </c>
      <c r="E9" s="24">
        <f>DAVERAGE(Survey,"style",Criteria!$B$13:$B$14)</f>
        <v>8.8333333333333339</v>
      </c>
      <c r="F9" s="24">
        <f>DAVERAGE(Survey,"value",Criteria!$B$13:$B$14)</f>
        <v>9</v>
      </c>
      <c r="G9" s="11">
        <f t="shared" si="0"/>
        <v>9.125</v>
      </c>
      <c r="H9" s="11" t="str">
        <f>IF(G9&gt;=9,$J$5,IF(G9&gt;=7,$J$6,IF(G9&gt;=5,$J$7,$J$8)))</f>
        <v>Excellent</v>
      </c>
    </row>
  </sheetData>
  <mergeCells count="1">
    <mergeCell ref="J4:K4"/>
  </mergeCells>
  <printOptions horizontalCentered="1"/>
  <pageMargins left="0.4" right="0.5" top="0.75" bottom="0.75" header="0.3" footer="0.3"/>
  <pageSetup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I14"/>
  <sheetViews>
    <sheetView workbookViewId="0">
      <selection activeCell="B14" sqref="B14"/>
    </sheetView>
  </sheetViews>
  <sheetFormatPr defaultColWidth="9.1796875" defaultRowHeight="14.5" x14ac:dyDescent="0.35"/>
  <cols>
    <col min="1" max="1" width="10.1796875" style="9" bestFit="1" customWidth="1"/>
    <col min="2" max="5" width="9.1796875" style="9"/>
    <col min="6" max="6" width="17.453125" style="9" customWidth="1"/>
    <col min="7" max="16384" width="9.1796875" style="9"/>
  </cols>
  <sheetData>
    <row r="1" spans="1:9" ht="41.25" customHeight="1" x14ac:dyDescent="0.35">
      <c r="A1" s="10" t="s">
        <v>20</v>
      </c>
      <c r="B1" s="2" t="s">
        <v>1</v>
      </c>
      <c r="C1" s="2" t="s">
        <v>6</v>
      </c>
      <c r="D1" s="2" t="s">
        <v>60</v>
      </c>
      <c r="E1" s="2" t="s">
        <v>7</v>
      </c>
      <c r="F1" s="3" t="s">
        <v>19</v>
      </c>
      <c r="G1" s="2" t="s">
        <v>8</v>
      </c>
      <c r="H1" s="2" t="s">
        <v>57</v>
      </c>
      <c r="I1" s="2" t="s">
        <v>9</v>
      </c>
    </row>
    <row r="2" spans="1:9" x14ac:dyDescent="0.35">
      <c r="B2" s="90" t="s">
        <v>102</v>
      </c>
    </row>
    <row r="4" spans="1:9" ht="31" x14ac:dyDescent="0.35">
      <c r="A4" s="10" t="s">
        <v>20</v>
      </c>
      <c r="B4" s="2" t="s">
        <v>1</v>
      </c>
      <c r="C4" s="2" t="s">
        <v>6</v>
      </c>
      <c r="D4" s="2" t="s">
        <v>60</v>
      </c>
      <c r="E4" s="2" t="s">
        <v>7</v>
      </c>
      <c r="F4" s="3" t="s">
        <v>19</v>
      </c>
      <c r="G4" s="2" t="s">
        <v>8</v>
      </c>
      <c r="H4" s="2" t="s">
        <v>57</v>
      </c>
      <c r="I4" s="2" t="s">
        <v>9</v>
      </c>
    </row>
    <row r="5" spans="1:9" x14ac:dyDescent="0.35">
      <c r="B5" s="90" t="s">
        <v>103</v>
      </c>
    </row>
    <row r="7" spans="1:9" ht="31" x14ac:dyDescent="0.35">
      <c r="A7" s="10" t="s">
        <v>20</v>
      </c>
      <c r="B7" s="2" t="s">
        <v>1</v>
      </c>
      <c r="C7" s="2" t="s">
        <v>6</v>
      </c>
      <c r="D7" s="2" t="s">
        <v>60</v>
      </c>
      <c r="E7" s="2" t="s">
        <v>7</v>
      </c>
      <c r="F7" s="3" t="s">
        <v>19</v>
      </c>
      <c r="G7" s="2" t="s">
        <v>8</v>
      </c>
      <c r="H7" s="2" t="s">
        <v>57</v>
      </c>
      <c r="I7" s="2" t="s">
        <v>9</v>
      </c>
    </row>
    <row r="8" spans="1:9" x14ac:dyDescent="0.35">
      <c r="B8" s="90" t="s">
        <v>105</v>
      </c>
    </row>
    <row r="10" spans="1:9" ht="31" x14ac:dyDescent="0.35">
      <c r="A10" s="10" t="s">
        <v>20</v>
      </c>
      <c r="B10" s="2" t="s">
        <v>1</v>
      </c>
      <c r="C10" s="2" t="s">
        <v>6</v>
      </c>
      <c r="D10" s="2" t="s">
        <v>60</v>
      </c>
      <c r="E10" s="2" t="s">
        <v>7</v>
      </c>
      <c r="F10" s="3" t="s">
        <v>19</v>
      </c>
      <c r="G10" s="2" t="s">
        <v>8</v>
      </c>
      <c r="H10" s="2" t="s">
        <v>57</v>
      </c>
      <c r="I10" s="2" t="s">
        <v>9</v>
      </c>
    </row>
    <row r="11" spans="1:9" x14ac:dyDescent="0.35">
      <c r="B11" s="90" t="s">
        <v>104</v>
      </c>
    </row>
    <row r="13" spans="1:9" ht="31" x14ac:dyDescent="0.35">
      <c r="A13" s="10" t="s">
        <v>20</v>
      </c>
      <c r="B13" s="2" t="s">
        <v>1</v>
      </c>
      <c r="C13" s="2" t="s">
        <v>6</v>
      </c>
      <c r="D13" s="2" t="s">
        <v>60</v>
      </c>
      <c r="E13" s="2" t="s">
        <v>7</v>
      </c>
      <c r="F13" s="3" t="s">
        <v>19</v>
      </c>
      <c r="G13" s="2" t="s">
        <v>8</v>
      </c>
      <c r="H13" s="2" t="s">
        <v>57</v>
      </c>
      <c r="I13" s="2" t="s">
        <v>9</v>
      </c>
    </row>
    <row r="14" spans="1:9" x14ac:dyDescent="0.35">
      <c r="B14" s="90" t="s">
        <v>106</v>
      </c>
    </row>
  </sheetData>
  <printOptions horizontalCentered="1"/>
  <pageMargins left="0.4" right="0.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D20"/>
  <sheetViews>
    <sheetView topLeftCell="A4" workbookViewId="0">
      <selection activeCell="C20" sqref="C20"/>
    </sheetView>
  </sheetViews>
  <sheetFormatPr defaultColWidth="9.1796875" defaultRowHeight="14.5" x14ac:dyDescent="0.35"/>
  <cols>
    <col min="1" max="1" width="7.1796875" style="52" customWidth="1"/>
    <col min="2" max="2" width="25" style="52" customWidth="1"/>
    <col min="3" max="3" width="28.54296875" style="52" customWidth="1"/>
    <col min="4" max="4" width="7.1796875" style="52" customWidth="1"/>
    <col min="5" max="16384" width="9.1796875" style="52"/>
  </cols>
  <sheetData>
    <row r="1" spans="1:4" x14ac:dyDescent="0.35">
      <c r="A1" s="31"/>
      <c r="B1" s="32"/>
      <c r="C1" s="32"/>
      <c r="D1" s="33"/>
    </row>
    <row r="2" spans="1:4" ht="28.5" x14ac:dyDescent="0.65">
      <c r="A2" s="34"/>
      <c r="B2" s="54" t="s">
        <v>0</v>
      </c>
      <c r="C2" s="35"/>
      <c r="D2" s="36"/>
    </row>
    <row r="3" spans="1:4" ht="21" x14ac:dyDescent="0.5">
      <c r="A3" s="34"/>
      <c r="B3" s="58" t="s">
        <v>79</v>
      </c>
      <c r="C3" s="35"/>
      <c r="D3" s="36"/>
    </row>
    <row r="4" spans="1:4" ht="18.5" x14ac:dyDescent="0.35">
      <c r="A4" s="34"/>
      <c r="B4" s="37"/>
      <c r="C4" s="38"/>
      <c r="D4" s="36"/>
    </row>
    <row r="5" spans="1:4" ht="18.5" x14ac:dyDescent="0.45">
      <c r="A5" s="39"/>
      <c r="B5" s="40"/>
      <c r="C5" s="41"/>
      <c r="D5" s="42"/>
    </row>
    <row r="6" spans="1:4" ht="15.5" x14ac:dyDescent="0.35">
      <c r="A6" s="43"/>
      <c r="B6" s="44" t="s">
        <v>80</v>
      </c>
      <c r="C6" s="45">
        <v>175000</v>
      </c>
      <c r="D6" s="46"/>
    </row>
    <row r="7" spans="1:4" ht="15.5" x14ac:dyDescent="0.35">
      <c r="A7" s="43"/>
      <c r="B7" s="44" t="s">
        <v>81</v>
      </c>
      <c r="C7" s="45">
        <v>22000</v>
      </c>
      <c r="D7" s="46"/>
    </row>
    <row r="8" spans="1:4" ht="15.5" x14ac:dyDescent="0.35">
      <c r="A8" s="43"/>
      <c r="B8" s="44" t="s">
        <v>76</v>
      </c>
      <c r="C8" s="44">
        <v>8</v>
      </c>
      <c r="D8" s="46"/>
    </row>
    <row r="9" spans="1:4" ht="15.5" x14ac:dyDescent="0.35">
      <c r="A9" s="43"/>
      <c r="B9" s="51"/>
      <c r="C9" s="51"/>
      <c r="D9" s="46"/>
    </row>
    <row r="10" spans="1:4" ht="15.5" x14ac:dyDescent="0.35">
      <c r="A10" s="43"/>
      <c r="B10" s="57" t="s">
        <v>77</v>
      </c>
      <c r="C10" s="57" t="s">
        <v>78</v>
      </c>
      <c r="D10" s="46"/>
    </row>
    <row r="11" spans="1:4" ht="15.5" x14ac:dyDescent="0.35">
      <c r="A11" s="43"/>
      <c r="B11" s="55">
        <v>1</v>
      </c>
      <c r="C11" s="56">
        <f>DB($C$6,$C$7,$C$8,B11)</f>
        <v>39900</v>
      </c>
      <c r="D11" s="46"/>
    </row>
    <row r="12" spans="1:4" ht="15.5" x14ac:dyDescent="0.35">
      <c r="A12" s="43"/>
      <c r="B12" s="53">
        <v>2</v>
      </c>
      <c r="C12" s="56">
        <f t="shared" ref="C12:C18" si="0">DB($C$6,$C$7,$C$8,B12)</f>
        <v>30802.800000000003</v>
      </c>
      <c r="D12" s="46"/>
    </row>
    <row r="13" spans="1:4" ht="15.5" x14ac:dyDescent="0.35">
      <c r="A13" s="43"/>
      <c r="B13" s="53">
        <v>3</v>
      </c>
      <c r="C13" s="56">
        <f t="shared" si="0"/>
        <v>23779.761600000002</v>
      </c>
      <c r="D13" s="46"/>
    </row>
    <row r="14" spans="1:4" ht="15.5" x14ac:dyDescent="0.35">
      <c r="A14" s="43"/>
      <c r="B14" s="53">
        <v>4</v>
      </c>
      <c r="C14" s="56">
        <f t="shared" si="0"/>
        <v>18357.9759552</v>
      </c>
      <c r="D14" s="46"/>
    </row>
    <row r="15" spans="1:4" ht="15.5" x14ac:dyDescent="0.35">
      <c r="A15" s="43"/>
      <c r="B15" s="53">
        <v>5</v>
      </c>
      <c r="C15" s="56">
        <f t="shared" si="0"/>
        <v>14172.357437414399</v>
      </c>
      <c r="D15" s="46"/>
    </row>
    <row r="16" spans="1:4" ht="15.5" x14ac:dyDescent="0.35">
      <c r="A16" s="43"/>
      <c r="B16" s="53">
        <v>6</v>
      </c>
      <c r="C16" s="56">
        <f t="shared" si="0"/>
        <v>10941.059941683916</v>
      </c>
      <c r="D16" s="46"/>
    </row>
    <row r="17" spans="1:4" ht="15.5" x14ac:dyDescent="0.35">
      <c r="A17" s="43"/>
      <c r="B17" s="53">
        <v>7</v>
      </c>
      <c r="C17" s="56">
        <f t="shared" si="0"/>
        <v>8446.4982749799819</v>
      </c>
      <c r="D17" s="46"/>
    </row>
    <row r="18" spans="1:4" ht="15.5" x14ac:dyDescent="0.35">
      <c r="A18" s="43"/>
      <c r="B18" s="53">
        <v>8</v>
      </c>
      <c r="C18" s="56">
        <f t="shared" si="0"/>
        <v>6520.6966682845468</v>
      </c>
      <c r="D18" s="46"/>
    </row>
    <row r="19" spans="1:4" ht="15.5" x14ac:dyDescent="0.35">
      <c r="A19" s="43"/>
      <c r="B19" s="81" t="s">
        <v>101</v>
      </c>
      <c r="C19" s="47">
        <f>SUM(C11:C18)</f>
        <v>152921.14987756283</v>
      </c>
      <c r="D19" s="46"/>
    </row>
    <row r="20" spans="1:4" ht="15" thickBot="1" x14ac:dyDescent="0.4">
      <c r="A20" s="48"/>
      <c r="B20" s="49"/>
      <c r="C20" s="49"/>
      <c r="D20" s="50"/>
    </row>
  </sheetData>
  <printOptions horizontalCentered="1"/>
  <pageMargins left="0.4" right="0.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8"/>
  <sheetViews>
    <sheetView workbookViewId="0">
      <selection activeCell="C5" sqref="C5:C8"/>
    </sheetView>
  </sheetViews>
  <sheetFormatPr defaultRowHeight="14.5" x14ac:dyDescent="0.35"/>
  <cols>
    <col min="1" max="1" width="11.453125" style="1" customWidth="1"/>
    <col min="2" max="2" width="11.81640625" style="1" customWidth="1"/>
    <col min="3" max="3" width="40.1796875" style="1" customWidth="1"/>
  </cols>
  <sheetData>
    <row r="1" spans="1:5" ht="18.5" x14ac:dyDescent="0.45">
      <c r="A1" s="61" t="s">
        <v>0</v>
      </c>
    </row>
    <row r="2" spans="1:5" ht="18.5" x14ac:dyDescent="0.45">
      <c r="A2" s="61" t="s">
        <v>87</v>
      </c>
    </row>
    <row r="4" spans="1:5" ht="30" customHeight="1" x14ac:dyDescent="0.35">
      <c r="A4" s="62" t="s">
        <v>88</v>
      </c>
      <c r="B4" s="63" t="s">
        <v>89</v>
      </c>
      <c r="C4" s="64" t="s">
        <v>90</v>
      </c>
      <c r="D4" s="65"/>
      <c r="E4" s="65"/>
    </row>
    <row r="5" spans="1:5" ht="30" customHeight="1" x14ac:dyDescent="0.35">
      <c r="A5" s="66" t="s">
        <v>91</v>
      </c>
      <c r="B5" s="67" t="s">
        <v>92</v>
      </c>
      <c r="C5" s="68" t="str">
        <f>CONCATENATE(A5,B5,"@weshoes.org")</f>
        <v>VincentBowman@weshoes.org</v>
      </c>
      <c r="D5" s="69"/>
      <c r="E5" s="69"/>
    </row>
    <row r="6" spans="1:5" ht="30" customHeight="1" x14ac:dyDescent="0.35">
      <c r="A6" s="66" t="s">
        <v>93</v>
      </c>
      <c r="B6" s="67" t="s">
        <v>14</v>
      </c>
      <c r="C6" s="68" t="str">
        <f t="shared" ref="C6:C8" si="0">CONCATENATE(A6,B6,"@weshoes.org")</f>
        <v>LouisWhite@weshoes.org</v>
      </c>
      <c r="D6" s="69"/>
      <c r="E6" s="69"/>
    </row>
    <row r="7" spans="1:5" ht="30" customHeight="1" x14ac:dyDescent="0.35">
      <c r="A7" s="66" t="s">
        <v>94</v>
      </c>
      <c r="B7" s="67" t="s">
        <v>95</v>
      </c>
      <c r="C7" s="68" t="str">
        <f t="shared" si="0"/>
        <v>PatriciaLynwood@weshoes.org</v>
      </c>
      <c r="D7" s="69"/>
      <c r="E7" s="69"/>
    </row>
    <row r="8" spans="1:5" ht="30" customHeight="1" x14ac:dyDescent="0.35">
      <c r="A8" s="70" t="s">
        <v>96</v>
      </c>
      <c r="B8" s="71" t="s">
        <v>97</v>
      </c>
      <c r="C8" s="68" t="str">
        <f t="shared" si="0"/>
        <v>DrewCronin@weshoes.org</v>
      </c>
      <c r="D8" s="72"/>
      <c r="E8" s="7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nna xmlns="http://customxml.org">
  <kers>IGpcs2vZEfWfaGE5vfU1gdrzzmuG6ajySXIhqnTIExI=</kers>
  <massa>9/18/2020 7:03:25 PM</massa>
  <hamilton>true</hamilton>
</senna>
</file>

<file path=customXml/itemProps1.xml><?xml version="1.0" encoding="utf-8"?>
<ds:datastoreItem xmlns:ds="http://schemas.openxmlformats.org/officeDocument/2006/customXml" ds:itemID="{13A0E323-C101-4D20-8C80-5A9CC5A6C067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Inventory</vt:lpstr>
      <vt:lpstr>Satisfaction Survey</vt:lpstr>
      <vt:lpstr>Average Ratings</vt:lpstr>
      <vt:lpstr>Criteria</vt:lpstr>
      <vt:lpstr>Depreciation</vt:lpstr>
      <vt:lpstr>E-Mail</vt:lpstr>
      <vt:lpstr>Inventory</vt:lpstr>
      <vt:lpstr>Survey</vt:lpstr>
    </vt:vector>
  </TitlesOfParts>
  <Company>McGraw-Hill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lastModifiedBy>HP</cp:lastModifiedBy>
  <cp:lastPrinted>2014-10-05T20:04:15Z</cp:lastPrinted>
  <dcterms:created xsi:type="dcterms:W3CDTF">2011-11-15T02:27:20Z</dcterms:created>
  <dcterms:modified xsi:type="dcterms:W3CDTF">2020-09-20T07:01:30Z</dcterms:modified>
  <cp:contentStatus>Draft</cp:contentStatus>
</cp:coreProperties>
</file>